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32" windowHeight="7032" tabRatio="907" firstSheet="3" activeTab="19"/>
  </bookViews>
  <sheets>
    <sheet name="校級" sheetId="1" state="hidden" r:id="rId1"/>
    <sheet name="自訂比例" sheetId="2" state="hidden" r:id="rId2"/>
    <sheet name="英文系" sheetId="3" r:id="rId3"/>
    <sheet name="翻譯系" sheetId="4" r:id="rId4"/>
    <sheet name="國企管系" sheetId="5" r:id="rId5"/>
    <sheet name="國事系" sheetId="6" r:id="rId6"/>
    <sheet name="英語教學中心" sheetId="7" r:id="rId7"/>
    <sheet name="法文系" sheetId="8" r:id="rId8"/>
    <sheet name="德文系" sheetId="9" r:id="rId9"/>
    <sheet name="西文系" sheetId="10" r:id="rId10"/>
    <sheet name="日文系" sheetId="11" r:id="rId11"/>
    <sheet name="歐研所" sheetId="12" r:id="rId12"/>
    <sheet name="外教系" sheetId="13" r:id="rId13"/>
    <sheet name="應華系" sheetId="14" r:id="rId14"/>
    <sheet name="傳藝系" sheetId="15" r:id="rId15"/>
    <sheet name="數位系" sheetId="16" r:id="rId16"/>
    <sheet name="師培中心" sheetId="17" r:id="rId17"/>
    <sheet name="通識中心" sheetId="18" r:id="rId18"/>
    <sheet name="體育教學中心" sheetId="19" r:id="rId19"/>
    <sheet name="吳甦樂教育中心" sheetId="20" r:id="rId20"/>
  </sheets>
  <definedNames>
    <definedName name="_xlnm.Print_Titles" localSheetId="10">'日文系'!$4:$4</definedName>
    <definedName name="_xlnm.Print_Titles" localSheetId="12">'外教系'!$4:$4</definedName>
    <definedName name="_xlnm.Print_Titles" localSheetId="9">'西文系'!$4:$4</definedName>
    <definedName name="_xlnm.Print_Titles" localSheetId="19">'吳甦樂教育中心'!$4:$4</definedName>
    <definedName name="_xlnm.Print_Titles" localSheetId="7">'法文系'!$4:$4</definedName>
    <definedName name="_xlnm.Print_Titles" localSheetId="2">'英文系'!$4:$4</definedName>
    <definedName name="_xlnm.Print_Titles" localSheetId="6">'英語教學中心'!$4:$4</definedName>
    <definedName name="_xlnm.Print_Titles" localSheetId="16">'師培中心'!$4:$4</definedName>
    <definedName name="_xlnm.Print_Titles" localSheetId="4">'國企管系'!$4:$4</definedName>
    <definedName name="_xlnm.Print_Titles" localSheetId="5">'國事系'!$4:$4</definedName>
    <definedName name="_xlnm.Print_Titles" localSheetId="17">'通識中心'!$4:$4</definedName>
    <definedName name="_xlnm.Print_Titles" localSheetId="14">'傳藝系'!$4:$4</definedName>
    <definedName name="_xlnm.Print_Titles" localSheetId="8">'德文系'!$4:$4</definedName>
    <definedName name="_xlnm.Print_Titles" localSheetId="15">'數位系'!$4:$4</definedName>
    <definedName name="_xlnm.Print_Titles" localSheetId="11">'歐研所'!$4:$4</definedName>
    <definedName name="_xlnm.Print_Titles" localSheetId="13">'應華系'!$4:$4</definedName>
    <definedName name="_xlnm.Print_Titles" localSheetId="3">'翻譯系'!$4:$4</definedName>
    <definedName name="_xlnm.Print_Titles" localSheetId="18">'體育教學中心'!$4:$4</definedName>
  </definedNames>
  <calcPr fullCalcOnLoad="1"/>
</workbook>
</file>

<file path=xl/sharedStrings.xml><?xml version="1.0" encoding="utf-8"?>
<sst xmlns="http://schemas.openxmlformats.org/spreadsheetml/2006/main" count="4573" uniqueCount="1017">
  <si>
    <t>文藻外語大學     學年度教師評鑑分項評分表</t>
  </si>
  <si>
    <r>
      <t>一、</t>
    </r>
    <r>
      <rPr>
        <b/>
        <sz val="12"/>
        <color indexed="8"/>
        <rFont val="標楷體"/>
        <family val="4"/>
      </rPr>
      <t>校級評鑑項目</t>
    </r>
    <r>
      <rPr>
        <sz val="10"/>
        <color indexed="8"/>
        <rFont val="標楷體"/>
        <family val="4"/>
      </rPr>
      <t>(校級總分占30%，教學、研究、服務(輔導)教師自訂每項配分最高20%、最低5%)</t>
    </r>
  </si>
  <si>
    <t>教學指標：教師自訂比例</t>
  </si>
  <si>
    <t>(請填入5-20之間數字)</t>
  </si>
  <si>
    <r>
      <t>檢查值須等於30%</t>
    </r>
    <r>
      <rPr>
        <sz val="8"/>
        <color indexed="8"/>
        <rFont val="新細明體"/>
        <family val="1"/>
      </rPr>
      <t>→</t>
    </r>
  </si>
  <si>
    <t>項次</t>
  </si>
  <si>
    <t>項次內容</t>
  </si>
  <si>
    <t>配分</t>
  </si>
  <si>
    <t>說明:
1.與中程校務發展計畫策略指標之相關性
2.分數認定標準</t>
  </si>
  <si>
    <t>自評分數</t>
  </si>
  <si>
    <t>核定分數</t>
  </si>
  <si>
    <t>核定單位核章</t>
  </si>
  <si>
    <t>佐證編號</t>
  </si>
  <si>
    <t>在教學過程中以溫和堅定的態度，教導、鼓勵學生自主學習。</t>
  </si>
  <si>
    <r>
      <t>█</t>
    </r>
    <r>
      <rPr>
        <b/>
        <sz val="8"/>
        <color indexed="8"/>
        <rFont val="Times New Roman"/>
        <family val="1"/>
      </rPr>
      <t xml:space="preserve">2-3 </t>
    </r>
    <r>
      <rPr>
        <b/>
        <sz val="8"/>
        <color indexed="8"/>
        <rFont val="標楷體"/>
        <family val="4"/>
      </rPr>
      <t>生涯和合計畫</t>
    </r>
    <r>
      <rPr>
        <b/>
        <sz val="8"/>
        <color indexed="8"/>
        <rFont val="Times New Roman"/>
        <family val="1"/>
      </rPr>
      <t>-</t>
    </r>
    <r>
      <rPr>
        <b/>
        <sz val="8"/>
        <color indexed="8"/>
        <rFont val="標楷體"/>
        <family val="4"/>
      </rPr>
      <t>導師陪伴、廣</t>
    </r>
    <r>
      <rPr>
        <b/>
        <sz val="8"/>
        <color indexed="8"/>
        <rFont val="Times New Roman"/>
        <family val="1"/>
      </rPr>
      <t>/</t>
    </r>
    <r>
      <rPr>
        <b/>
        <sz val="8"/>
        <color indexed="8"/>
        <rFont val="標楷體"/>
        <family val="4"/>
      </rPr>
      <t>深度陪伴</t>
    </r>
    <r>
      <rPr>
        <b/>
        <sz val="8"/>
        <color indexed="8"/>
        <rFont val="標楷體"/>
        <family val="4"/>
      </rPr>
      <t xml:space="preserve">
</t>
    </r>
    <r>
      <rPr>
        <b/>
        <sz val="8"/>
        <color indexed="8"/>
        <rFont val="Times New Roman"/>
        <family val="1"/>
      </rPr>
      <t>1.</t>
    </r>
    <r>
      <rPr>
        <sz val="8"/>
        <color indexed="8"/>
        <rFont val="標楷體"/>
        <family val="4"/>
      </rPr>
      <t>教師</t>
    </r>
    <r>
      <rPr>
        <sz val="8"/>
        <color indexed="10"/>
        <rFont val="標楷體"/>
        <family val="4"/>
      </rPr>
      <t>依個人表現</t>
    </r>
    <r>
      <rPr>
        <sz val="8"/>
        <color indexed="8"/>
        <rFont val="標楷體"/>
        <family val="4"/>
      </rPr>
      <t>自我評分。</t>
    </r>
  </si>
  <si>
    <t>參加校內外教學專業研習、教師社群、跨領域教學與研究團體。申請教育部課程獎勵或補助計畫。</t>
  </si>
  <si>
    <r>
      <t>█</t>
    </r>
    <r>
      <rPr>
        <sz val="8"/>
        <color indexed="8"/>
        <rFont val="標楷體"/>
        <family val="4"/>
      </rPr>
      <t>2-2 專業融合計畫-專業複合、跨域研究</t>
    </r>
    <r>
      <rPr>
        <sz val="8"/>
        <color indexed="8"/>
        <rFont val="標楷體"/>
        <family val="4"/>
      </rPr>
      <t xml:space="preserve">
1. 每項研習、社群、教學（研究）團體得5分，上限10分（佐證資料為相關研習證明或聚會討論紀錄）。</t>
    </r>
    <r>
      <rPr>
        <sz val="8"/>
        <color indexed="8"/>
        <rFont val="標楷體"/>
        <family val="4"/>
      </rPr>
      <t xml:space="preserve">
2. 每項計畫申請通過並執行完成得15分。</t>
    </r>
    <r>
      <rPr>
        <sz val="8"/>
        <color indexed="8"/>
        <rFont val="標楷體"/>
        <family val="4"/>
      </rPr>
      <t xml:space="preserve">
3. 每項計畫申請未通過者得5分。</t>
    </r>
    <r>
      <rPr>
        <sz val="8"/>
        <color indexed="8"/>
        <rFont val="標楷體"/>
        <family val="4"/>
      </rPr>
      <t xml:space="preserve">
4. 參與教師皆得計分。</t>
    </r>
  </si>
  <si>
    <t>教具編撰製作、出版課程教材、出版具ISBN編號大學以上用書(不得與研究之學術專書重複列計)</t>
  </si>
  <si>
    <r>
      <t>█</t>
    </r>
    <r>
      <rPr>
        <sz val="8"/>
        <color indexed="8"/>
        <rFont val="標楷體"/>
        <family val="4"/>
      </rPr>
      <t xml:space="preserve"> 5-2 專業拔尖計畫-嶄新領域、跨域合作</t>
    </r>
    <r>
      <rPr>
        <sz val="8"/>
        <color indexed="8"/>
        <rFont val="標楷體"/>
        <family val="4"/>
      </rPr>
      <t xml:space="preserve">
1. 每案得10分。</t>
    </r>
    <r>
      <rPr>
        <sz val="8"/>
        <color indexed="8"/>
        <rFont val="標楷體"/>
        <family val="4"/>
      </rPr>
      <t xml:space="preserve">
</t>
    </r>
  </si>
  <si>
    <t>開設遠距課程、全英語授課；或編撰完成可供遠距教學使用之數位教材；獲教育部「數位課程認證」。</t>
  </si>
  <si>
    <t xml:space="preserve">█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
</t>
  </si>
  <si>
    <t>指導學生參與校外競賽、申請科技部大專生研究計畫、撰寫碩士學位論文</t>
  </si>
  <si>
    <r>
      <t>█</t>
    </r>
    <r>
      <rPr>
        <sz val="8"/>
        <color indexed="8"/>
        <rFont val="標楷體"/>
        <family val="4"/>
      </rPr>
      <t xml:space="preserve"> 2-2 專業融合計畫-專業複合、跨域研究</t>
    </r>
    <r>
      <rPr>
        <sz val="8"/>
        <color indexed="8"/>
        <rFont val="標楷體"/>
        <family val="4"/>
      </rPr>
      <t xml:space="preserve">
1. 指導學生參加校外競賽每案得5分。</t>
    </r>
    <r>
      <rPr>
        <sz val="8"/>
        <color indexed="8"/>
        <rFont val="標楷體"/>
        <family val="4"/>
      </rPr>
      <t xml:space="preserve">
研究計畫、學位論文每案得10分。</t>
    </r>
    <r>
      <rPr>
        <sz val="8"/>
        <color indexed="8"/>
        <rFont val="標楷體"/>
        <family val="4"/>
      </rPr>
      <t xml:space="preserve">
</t>
    </r>
  </si>
  <si>
    <t>協助執行教務行政相關精進研究。協助英/外語診斷輔導中心進行診斷諮商輔導工作。開設產業學院、深碗、微型、證照輔導課程，或於進修部、推廣部開設課程。</t>
  </si>
  <si>
    <r>
      <t>█</t>
    </r>
    <r>
      <rPr>
        <sz val="8"/>
        <color indexed="8"/>
        <rFont val="標楷體"/>
        <family val="4"/>
      </rPr>
      <t>1-1 環境親和計畫-行政效能、組織調整</t>
    </r>
    <r>
      <rPr>
        <sz val="8"/>
        <color indexed="8"/>
        <rFont val="標楷體"/>
        <family val="4"/>
      </rPr>
      <t xml:space="preserve">
</t>
    </r>
    <r>
      <rPr>
        <sz val="8"/>
        <color indexed="8"/>
        <rFont val="新細明體"/>
        <family val="1"/>
      </rPr>
      <t>█</t>
    </r>
    <r>
      <rPr>
        <sz val="8"/>
        <color indexed="8"/>
        <rFont val="標楷體"/>
        <family val="4"/>
      </rPr>
      <t>8-1課程翻轉計畫 – 課務改革、彈性制度</t>
    </r>
    <r>
      <rPr>
        <sz val="8"/>
        <color indexed="8"/>
        <rFont val="標楷體"/>
        <family val="4"/>
      </rPr>
      <t xml:space="preserve">
1. 每一項研究得10分。</t>
    </r>
    <r>
      <rPr>
        <sz val="8"/>
        <color indexed="8"/>
        <rFont val="標楷體"/>
        <family val="4"/>
      </rPr>
      <t xml:space="preserve">
2. 每學期協助診斷諮商輔導工作得5分。</t>
    </r>
    <r>
      <rPr>
        <sz val="8"/>
        <color indexed="8"/>
        <rFont val="標楷體"/>
        <family val="4"/>
      </rPr>
      <t xml:space="preserve">
3. 每門課程得5分。</t>
    </r>
  </si>
  <si>
    <t>按時完成期中「學業成績預警」。</t>
  </si>
  <si>
    <r>
      <t>█</t>
    </r>
    <r>
      <rPr>
        <sz val="8"/>
        <color indexed="8"/>
        <rFont val="標楷體"/>
        <family val="4"/>
      </rPr>
      <t xml:space="preserve"> 2-3 生涯和合計畫-導師陪伴、廣/深度陪伴</t>
    </r>
    <r>
      <rPr>
        <sz val="8"/>
        <color indexed="8"/>
        <rFont val="標楷體"/>
        <family val="4"/>
      </rPr>
      <t xml:space="preserve">
1. 每學期每科目皆依教務處公告截止日期前繳交。</t>
    </r>
    <r>
      <rPr>
        <sz val="8"/>
        <color indexed="8"/>
        <rFont val="標楷體"/>
        <family val="4"/>
      </rPr>
      <t xml:space="preserve">
每學期按時繳交者得5分。</t>
    </r>
    <r>
      <rPr>
        <sz val="8"/>
        <color indexed="8"/>
        <rFont val="標楷體"/>
        <family val="4"/>
      </rPr>
      <t xml:space="preserve">
</t>
    </r>
  </si>
  <si>
    <t>教學意見調查總平均成績高於全校總平均、或高於3.5分。</t>
  </si>
  <si>
    <r>
      <t>█</t>
    </r>
    <r>
      <rPr>
        <sz val="8"/>
        <color indexed="8"/>
        <rFont val="標楷體"/>
        <family val="4"/>
      </rPr>
      <t>2-2 專業融合計畫-專業複合、跨域研究</t>
    </r>
    <r>
      <rPr>
        <sz val="8"/>
        <color indexed="8"/>
        <rFont val="標楷體"/>
        <family val="4"/>
      </rPr>
      <t xml:space="preserve">
1. 教學意見調查總平均高於全校總平均得10分。</t>
    </r>
    <r>
      <rPr>
        <sz val="8"/>
        <color indexed="8"/>
        <rFont val="標楷體"/>
        <family val="4"/>
      </rPr>
      <t xml:space="preserve">
2. 教學意見調查總平均高於3.5分得5分。</t>
    </r>
    <r>
      <rPr>
        <sz val="8"/>
        <color indexed="8"/>
        <rFont val="標楷體"/>
        <family val="4"/>
      </rPr>
      <t xml:space="preserve">
</t>
    </r>
  </si>
  <si>
    <t>獲「專業典範教師」、「教學傑出獎」，或教育部及專業學會相關教學優良獎項。</t>
  </si>
  <si>
    <r>
      <t>█</t>
    </r>
    <r>
      <rPr>
        <sz val="8"/>
        <color indexed="8"/>
        <rFont val="標楷體"/>
        <family val="4"/>
      </rPr>
      <t>5-1 人物拔尖計畫-諄誨耕耘、人師楷模</t>
    </r>
    <r>
      <rPr>
        <sz val="8"/>
        <color indexed="8"/>
        <rFont val="標楷體"/>
        <family val="4"/>
      </rPr>
      <t xml:space="preserve">
1. 「專業典範教師獎」、或教育部及專業學會相關教學優良獎項得10分、教學傑出獎得8分。</t>
    </r>
    <r>
      <rPr>
        <sz val="8"/>
        <color indexed="8"/>
        <rFont val="標楷體"/>
        <family val="4"/>
      </rPr>
      <t xml:space="preserve">
</t>
    </r>
  </si>
  <si>
    <t>按時上傳課程大綱。</t>
  </si>
  <si>
    <t>扣30分</t>
  </si>
  <si>
    <t>每學期逾期者扣5分。</t>
  </si>
  <si>
    <t>此項為扣分</t>
  </si>
  <si>
    <t>按時上傳教學教材於網路平台。</t>
  </si>
  <si>
    <t>1. 教材使用務必遵守智慧財產權。
2. 上下學期均符合本校「網路輔助教學平台管理規則第三條第（三）點」，並最遲於期中考後一週內完成。
3.每學期逾期者扣5分。</t>
  </si>
  <si>
    <t>按時繳交期中預警學生名單（如無預警學生名單，請於系統上確認）。</t>
  </si>
  <si>
    <t>1. 每學期每個科目依教務處公告截止日期前繳交。
2. 每學期逾期者扣5分。</t>
  </si>
  <si>
    <t>按時繳交學生期中、期末成績。</t>
  </si>
  <si>
    <t>1. 每學期每個科目依教務處公告截止日期前繳交。
2. 每學期違反者扣5分。</t>
  </si>
  <si>
    <t>依規定申請，並完成調、補課之規定（包含期中、期末考週之考試及上課規定）。</t>
  </si>
  <si>
    <t>每學期違反者扣5分。</t>
  </si>
  <si>
    <t>教學意見調查結果。</t>
  </si>
  <si>
    <r>
      <t>█</t>
    </r>
    <r>
      <rPr>
        <sz val="8"/>
        <color indexed="8"/>
        <rFont val="標楷體"/>
        <family val="4"/>
      </rPr>
      <t>2-2 專業融合計畫-專業複合、跨域研究</t>
    </r>
    <r>
      <rPr>
        <sz val="8"/>
        <color indexed="8"/>
        <rFont val="標楷體"/>
        <family val="4"/>
      </rPr>
      <t xml:space="preserve">
每學期教學意見調查總平均未達3.0者，扣5分。</t>
    </r>
    <r>
      <rPr>
        <sz val="8"/>
        <color indexed="8"/>
        <rFont val="標楷體"/>
        <family val="4"/>
      </rPr>
      <t xml:space="preserve">
</t>
    </r>
  </si>
  <si>
    <t>小計(若超過100分，以100分計)，如為負分以零分計</t>
  </si>
  <si>
    <t>(代碼A1)教學項目依自訂百分比計分(小計總分*教師自訂百分比)</t>
  </si>
  <si>
    <t>研究指標：教師自訂比例</t>
  </si>
  <si>
    <t>擔任科技部計畫主持人</t>
  </si>
  <si>
    <r>
      <t>█</t>
    </r>
    <r>
      <rPr>
        <sz val="10"/>
        <color indexed="8"/>
        <rFont val="標楷體"/>
        <family val="4"/>
      </rPr>
      <t>5-2：承接政府部門計畫案、產學計畫案及技術服務案</t>
    </r>
    <r>
      <rPr>
        <sz val="10"/>
        <color indexed="8"/>
        <rFont val="標楷體"/>
        <family val="4"/>
      </rPr>
      <t xml:space="preserve">
主持人*1</t>
    </r>
    <r>
      <rPr>
        <sz val="10"/>
        <color indexed="8"/>
        <rFont val="標楷體"/>
        <family val="4"/>
      </rPr>
      <t xml:space="preserve">
共同主持人*0.5</t>
    </r>
  </si>
  <si>
    <t>擔任科技部以外之政府部門計劃主持人</t>
  </si>
  <si>
    <t>產官學合作或合作研究</t>
  </si>
  <si>
    <r>
      <t>█</t>
    </r>
    <r>
      <rPr>
        <sz val="10"/>
        <color indexed="8"/>
        <rFont val="標楷體"/>
        <family val="4"/>
      </rPr>
      <t>5-2: 承接政府部門計畫案、產學計畫案及技術服務案</t>
    </r>
    <r>
      <rPr>
        <sz val="10"/>
        <color indexed="8"/>
        <rFont val="標楷體"/>
        <family val="4"/>
      </rPr>
      <t xml:space="preserve">
1. 承接國內產官學合作(研究)或委託案並簽訂合約，得15分</t>
    </r>
    <r>
      <rPr>
        <sz val="10"/>
        <color indexed="8"/>
        <rFont val="標楷體"/>
        <family val="4"/>
      </rPr>
      <t xml:space="preserve">
2. 若為國外(跨境)產學合作(研究)，加5分</t>
    </r>
    <r>
      <rPr>
        <sz val="10"/>
        <color indexed="8"/>
        <rFont val="標楷體"/>
        <family val="4"/>
      </rPr>
      <t xml:space="preserve">
主持人 *1</t>
    </r>
    <r>
      <rPr>
        <sz val="10"/>
        <color indexed="8"/>
        <rFont val="標楷體"/>
        <family val="4"/>
      </rPr>
      <t xml:space="preserve">
共同或協同住主持人*0.5</t>
    </r>
  </si>
  <si>
    <t>前列項次1.2.3累計總金額達下列級距者，可個別獲得分數</t>
  </si>
  <si>
    <r>
      <t>█</t>
    </r>
    <r>
      <rPr>
        <sz val="10"/>
        <color indexed="8"/>
        <rFont val="標楷體"/>
        <family val="4"/>
      </rPr>
      <t>5-3: 承接政府部門計畫案、產學計畫案及技術服務案總金額</t>
    </r>
    <r>
      <rPr>
        <sz val="10"/>
        <color indexed="8"/>
        <rFont val="標楷體"/>
        <family val="4"/>
      </rPr>
      <t xml:space="preserve">
1. 各項金額以主持  </t>
    </r>
    <r>
      <rPr>
        <sz val="10"/>
        <color indexed="8"/>
        <rFont val="標楷體"/>
        <family val="4"/>
      </rPr>
      <t xml:space="preserve">
人*1，共同主持人*0.5計算之</t>
    </r>
    <r>
      <rPr>
        <sz val="10"/>
        <color indexed="8"/>
        <rFont val="標楷體"/>
        <family val="4"/>
      </rPr>
      <t xml:space="preserve">
2. 累計 5 萬元(含)以下: 2分</t>
    </r>
    <r>
      <rPr>
        <sz val="10"/>
        <color indexed="8"/>
        <rFont val="標楷體"/>
        <family val="4"/>
      </rPr>
      <t xml:space="preserve">
  累計 5 萬元以上~20萬元(含): 4分</t>
    </r>
    <r>
      <rPr>
        <sz val="10"/>
        <color indexed="8"/>
        <rFont val="標楷體"/>
        <family val="4"/>
      </rPr>
      <t xml:space="preserve">
累計20萬元以上~50萬元(含): 8分</t>
    </r>
    <r>
      <rPr>
        <sz val="10"/>
        <color indexed="8"/>
        <rFont val="標楷體"/>
        <family val="4"/>
      </rPr>
      <t xml:space="preserve">
累計50萬元以上~100萬元(含): 12分</t>
    </r>
    <r>
      <rPr>
        <sz val="10"/>
        <color indexed="8"/>
        <rFont val="標楷體"/>
        <family val="4"/>
      </rPr>
      <t xml:space="preserve">
累計100萬元以上~200萬元(含): 16分</t>
    </r>
    <r>
      <rPr>
        <sz val="10"/>
        <color indexed="8"/>
        <rFont val="標楷體"/>
        <family val="4"/>
      </rPr>
      <t xml:space="preserve">
累計200萬元以上:</t>
    </r>
    <r>
      <rPr>
        <sz val="10"/>
        <color indexed="8"/>
        <rFont val="標楷體"/>
        <family val="4"/>
      </rPr>
      <t xml:space="preserve">
 20分</t>
    </r>
    <r>
      <rPr>
        <sz val="10"/>
        <color indexed="8"/>
        <rFont val="標楷體"/>
        <family val="4"/>
      </rPr>
      <t xml:space="preserve">
3. 研發處認定</t>
    </r>
  </si>
  <si>
    <t>執行校內整合型計畫</t>
  </si>
  <si>
    <r>
      <t>█</t>
    </r>
    <r>
      <rPr>
        <sz val="10"/>
        <color indexed="8"/>
        <rFont val="標楷體"/>
        <family val="4"/>
      </rPr>
      <t>5-4執行整合型計畫案及產學計畫案</t>
    </r>
    <r>
      <rPr>
        <sz val="10"/>
        <color indexed="8"/>
        <rFont val="標楷體"/>
        <family val="4"/>
      </rPr>
      <t xml:space="preserve">
主持人*1；</t>
    </r>
    <r>
      <rPr>
        <sz val="10"/>
        <color indexed="8"/>
        <rFont val="標楷體"/>
        <family val="4"/>
      </rPr>
      <t xml:space="preserve">
共同或子計畫主持人*0.5</t>
    </r>
  </si>
  <si>
    <t>完成每滿六年「產業研習或研究」</t>
  </si>
  <si>
    <r>
      <t>█</t>
    </r>
    <r>
      <rPr>
        <sz val="10"/>
        <color indexed="8"/>
        <rFont val="標楷體"/>
        <family val="4"/>
      </rPr>
      <t>7-2: 完成「產業研習或研究」之專業教師比例</t>
    </r>
  </si>
  <si>
    <t>完成後，應認列期間每年皆給分</t>
  </si>
  <si>
    <t xml:space="preserve">1. 參與或指導創業團隊
2. 擔任大專生科技部計畫指導老師
3. 每項可得5分
</t>
  </si>
  <si>
    <r>
      <t>█</t>
    </r>
    <r>
      <rPr>
        <sz val="10"/>
        <color indexed="8"/>
        <rFont val="標楷體"/>
        <family val="4"/>
      </rPr>
      <t>7-8: 每年新增創業團隊</t>
    </r>
  </si>
  <si>
    <t>獲研究或產學類專業獲獎</t>
  </si>
  <si>
    <t>獲得校外專業獎項者</t>
  </si>
  <si>
    <t>1. 擔任學術書刊、研究計畫審查人或編輯人員
2. 擔任政府組織、學會、NGO、NPO、相關產業之顧問、委員、理監事等職務
3. 每項可得5分</t>
  </si>
  <si>
    <t>未符合教師聘約，助理教師以上每年或講師每兩年發表學術論文乙篇或主持專案計畫/產學合作(研究)乙案</t>
  </si>
  <si>
    <t>此項目為扣分</t>
  </si>
  <si>
    <t>(代碼B1)研究項目依自訂百分比計分(小計總分*教師自訂百分比)</t>
  </si>
  <si>
    <t>服務(輔導)指標：教師自訂比例</t>
  </si>
  <si>
    <t>能以溫和堅定的態度，關懷、照顧、鼓勵並激發學生潛能。</t>
  </si>
  <si>
    <t>■2-3 生涯和合計畫-導師陪伴、廣/深度陪伴</t>
  </si>
  <si>
    <t>行政服務事項</t>
  </si>
  <si>
    <t xml:space="preserve">█2-5 全校各學制畢業生對學校教學及輔導機制之整體滿意度。
█6-2指尖智慧計畫
█7-7 雇主對畢業生就業之整體滿意度。
█3-4完成跨文化海外服務學習經驗之學生數
█6-1數據智慧計畫-資訊整合，建置校務資料倉儲
1. 擔任校內各行政單位顧問（含講師、系統開發整合）或學生社團組織指導老師。（各10分）
2. 協助辦理校級重大慶典活動或行政單位所推動方案、教育宣導。（1場次10分）
3. 參與校內各行政單位辦理之法定教育訓練或研習，並取得證明或紀錄（個資、性平、愛滋等）。（1場5分）
4. 擔任校內校級委員會委員或專責小組成員。（各5分）
5. 協助招生宣導。（校外1次得10分、校內得5分）。
6. 執行推動「校務」研究或計畫。（10分）
7. 擔任國合老師。20分
</t>
  </si>
  <si>
    <t>一般學生輔導或協助推動品德教育</t>
  </si>
  <si>
    <t xml:space="preserve">1. 全學期按時完成上課點名。（10分）
2. 每學期完成廣度陪伴計畫office hours時段登錄，並有輔導紀錄者。（10分）
3. 擔任各類服務隊督導 (隨隊)老師並協助學生申請登錄服務時數。（海外每隊20分、國內10分）
4. 關懷、轉介特殊學生(含境外生)，並共同積極輔導(學務處)，或留住欲休退學生(教務處認定)。（1位10分）
5. 協助推動品德教育相關活動或講座。（5分）
6. 全程參與學生輔導相關會議。（每場得5分）。
7. 擔任海外實習輔導教師，輔導每位學生得10分（國內得5分）
</t>
  </si>
  <si>
    <t>每一細項至多20分</t>
  </si>
  <si>
    <t>獲得學生輔導工作相關獎項、證照與榮譽。</t>
  </si>
  <si>
    <t xml:space="preserve">1. 取得學生輔導相關專業證照或獎項。。（1項10分）
2. 指導學生社團組織參加校外競賽並獲獎。（國際及國內獎項各10分、校內各5分）。
</t>
  </si>
  <si>
    <t>導師輔導工作</t>
  </si>
  <si>
    <t>█2-5 全校各學制畢業生對學校教學及輔導機制之整體滿意度。
1. 擔任導師得10分。導師評量分數高於平均值(含)以上。（20分）
2. 指導班會(含進修部)並依規定完成簽核、繳回紀錄簿。（10分）
3. 輔導(含大學部)班級勞作教育成績名列該年級前30%。（10分）
4. 督導專科部班級早自習及午修。（10分）
5. 協助校外賃居訪視。（每位學生得5分，至多20分）。
6. 出席校內導師輔導知能相關研習（1場得5分，至多20分）。(檢附佐證)
7. 輔導班上特殊學生(含境外生)，積極協助(檢附佐證)。（10分）
8. 協助畢業生流向調查，學生填答率超過70％。（10分）</t>
  </si>
  <si>
    <t>利他服務輔導貢獻(其他加分項目)</t>
  </si>
  <si>
    <t>教師自行舉證，每案10分。</t>
  </si>
  <si>
    <t>服務(輔導)扣分項目</t>
  </si>
  <si>
    <t>1. 未按時完成上課點名並傳送，每學期每門課3次(含)以上。
2. 導生輔導資料未如期完成登錄。
3. 學生操行成績評定未如期完成。
(以上每學期各扣5分)</t>
  </si>
  <si>
    <t>(代碼C1)服務(輔導)項目依自訂百分比計分(小計總分*教師自訂百分比)</t>
  </si>
  <si>
    <r>
      <t>二、院級評鑑項目</t>
    </r>
    <r>
      <rPr>
        <b/>
        <sz val="12"/>
        <color indexed="8"/>
        <rFont val="標楷體"/>
        <family val="4"/>
      </rPr>
      <t>：</t>
    </r>
    <r>
      <rPr>
        <sz val="8"/>
        <color indexed="8"/>
        <rFont val="標楷體"/>
        <family val="4"/>
      </rPr>
      <t>院長整體評分占5%，另各項評分占15%(總項次應小於5項) ，其教學、研究、服務(輔導)分數各為三分之一)</t>
    </r>
  </si>
  <si>
    <t xml:space="preserve"> (小計總分*15%)</t>
  </si>
  <si>
    <r>
      <t>教學項目得分</t>
    </r>
    <r>
      <rPr>
        <sz val="12"/>
        <color indexed="8"/>
        <rFont val="Calibri"/>
        <family val="2"/>
      </rPr>
      <t>(</t>
    </r>
    <r>
      <rPr>
        <sz val="12"/>
        <color indexed="8"/>
        <rFont val="標楷體"/>
        <family val="4"/>
      </rPr>
      <t>代碼</t>
    </r>
    <r>
      <rPr>
        <sz val="12"/>
        <color indexed="8"/>
        <rFont val="Calibri"/>
        <family val="2"/>
      </rPr>
      <t>A2)</t>
    </r>
  </si>
  <si>
    <r>
      <t>研究項目得分</t>
    </r>
    <r>
      <rPr>
        <sz val="12"/>
        <color indexed="8"/>
        <rFont val="Calibri"/>
        <family val="2"/>
      </rPr>
      <t>(</t>
    </r>
    <r>
      <rPr>
        <sz val="12"/>
        <color indexed="8"/>
        <rFont val="標楷體"/>
        <family val="4"/>
      </rPr>
      <t>代碼</t>
    </r>
    <r>
      <rPr>
        <sz val="12"/>
        <color indexed="8"/>
        <rFont val="Calibri"/>
        <family val="2"/>
      </rPr>
      <t>B2)</t>
    </r>
  </si>
  <si>
    <r>
      <t>服務</t>
    </r>
    <r>
      <rPr>
        <sz val="12"/>
        <color indexed="8"/>
        <rFont val="Calibri"/>
        <family val="2"/>
      </rPr>
      <t>(</t>
    </r>
    <r>
      <rPr>
        <sz val="12"/>
        <color indexed="8"/>
        <rFont val="標楷體"/>
        <family val="4"/>
      </rPr>
      <t>輔導</t>
    </r>
    <r>
      <rPr>
        <sz val="12"/>
        <color indexed="8"/>
        <rFont val="Calibri"/>
        <family val="2"/>
      </rPr>
      <t>)</t>
    </r>
    <r>
      <rPr>
        <sz val="12"/>
        <color indexed="8"/>
        <rFont val="標楷體"/>
        <family val="4"/>
      </rPr>
      <t>項目得分</t>
    </r>
    <r>
      <rPr>
        <sz val="12"/>
        <color indexed="8"/>
        <rFont val="Calibri"/>
        <family val="2"/>
      </rPr>
      <t>(</t>
    </r>
    <r>
      <rPr>
        <sz val="12"/>
        <color indexed="8"/>
        <rFont val="標楷體"/>
        <family val="4"/>
      </rPr>
      <t>代碼</t>
    </r>
    <r>
      <rPr>
        <sz val="12"/>
        <color indexed="8"/>
        <rFont val="Calibri"/>
        <family val="2"/>
      </rPr>
      <t>C2)</t>
    </r>
  </si>
  <si>
    <r>
      <t>三、 系級評鑑項目</t>
    </r>
    <r>
      <rPr>
        <sz val="10"/>
        <color indexed="8"/>
        <rFont val="標楷體"/>
        <family val="4"/>
      </rPr>
      <t>：系主任整體評分占10%(其教學、研究、服務(輔導)分數各為三分之一)，另各項評分占40%(每項配分最高20%、最低10% ，系級總項次應於15至30項之間)。</t>
    </r>
  </si>
  <si>
    <t>(請填入10-20之間數字)</t>
  </si>
  <si>
    <r>
      <t>檢查值須等於40%</t>
    </r>
    <r>
      <rPr>
        <sz val="8"/>
        <color indexed="8"/>
        <rFont val="新細明體"/>
        <family val="1"/>
      </rPr>
      <t>→</t>
    </r>
  </si>
  <si>
    <t>(代碼A3) 教學項目依自訂百分比計分(小計總分*教師自訂百分比)</t>
  </si>
  <si>
    <t>(代碼B3) 研究項目依自訂百分比計分(小計總分*教師自訂百分比)</t>
  </si>
  <si>
    <t>(代碼C3) 服務(輔導)項目依自訂百分比計分(小計總分*教師自訂百分比)</t>
  </si>
  <si>
    <t>項目</t>
  </si>
  <si>
    <t>分數(最高100分)</t>
  </si>
  <si>
    <t>得分占總分比例10%</t>
  </si>
  <si>
    <t>教學項得分(代碼A4)</t>
  </si>
  <si>
    <t>研究項得分(代碼B4)</t>
  </si>
  <si>
    <t>服務(輔導)項得分(代碼C4)</t>
  </si>
  <si>
    <t>系主任總體評分</t>
  </si>
  <si>
    <t>得分占總分比例5%</t>
  </si>
  <si>
    <t>教學項得分(代碼A5)</t>
  </si>
  <si>
    <t>研究項得分(代碼B5)</t>
  </si>
  <si>
    <t>服務(輔導)項得分(代碼C5)</t>
  </si>
  <si>
    <t>計分總表</t>
  </si>
  <si>
    <t>評鑑項目名稱</t>
  </si>
  <si>
    <t>備註</t>
  </si>
  <si>
    <r>
      <t>教學項目總分</t>
    </r>
    <r>
      <rPr>
        <sz val="12"/>
        <color indexed="8"/>
        <rFont val="Calibri"/>
        <family val="2"/>
      </rPr>
      <t>(A1+A2+A3+A4+A5)</t>
    </r>
  </si>
  <si>
    <r>
      <t>研究項目總分</t>
    </r>
    <r>
      <rPr>
        <sz val="12"/>
        <color indexed="8"/>
        <rFont val="Calibri"/>
        <family val="2"/>
      </rPr>
      <t>(B1+B2+B3+B4+B5)</t>
    </r>
  </si>
  <si>
    <r>
      <t>服務</t>
    </r>
    <r>
      <rPr>
        <sz val="12"/>
        <color indexed="8"/>
        <rFont val="Calibri"/>
        <family val="2"/>
      </rPr>
      <t>(</t>
    </r>
    <r>
      <rPr>
        <sz val="12"/>
        <color indexed="8"/>
        <rFont val="標楷體"/>
        <family val="4"/>
      </rPr>
      <t>輔導</t>
    </r>
    <r>
      <rPr>
        <sz val="12"/>
        <color indexed="8"/>
        <rFont val="Calibri"/>
        <family val="2"/>
      </rPr>
      <t>)</t>
    </r>
    <r>
      <rPr>
        <sz val="12"/>
        <color indexed="8"/>
        <rFont val="標楷體"/>
        <family val="4"/>
      </rPr>
      <t>項目總分</t>
    </r>
    <r>
      <rPr>
        <sz val="12"/>
        <color indexed="8"/>
        <rFont val="Calibri"/>
        <family val="2"/>
      </rPr>
      <t>(C1+C2+C3+C4+C5)</t>
    </r>
  </si>
  <si>
    <t>總分</t>
  </si>
  <si>
    <t>自訂比例</t>
  </si>
  <si>
    <t>系級自訂比例</t>
  </si>
  <si>
    <t>←(請填入5-20之間數字)</t>
  </si>
  <si>
    <t>檢查值須等
於30%→</t>
  </si>
  <si>
    <t>自
評
分
數</t>
  </si>
  <si>
    <t>檢
核
分
數</t>
  </si>
  <si>
    <t>檢
核
單
位
核
章</t>
  </si>
  <si>
    <t>佐證編號(自T-P匯出者則不必附佐證資料)</t>
  </si>
  <si>
    <t>█2-2 專業融合計畫-專業複合、跨域研究
1. 每項研習、社群、教學（研究）團體得5分，上限10分（佐證資料為相關研習證明或聚會討論紀錄）。
2. 每項計畫申請通過並執行完成得15分。
3. 每項計畫申請未通過者得5分。
4. 參與教師皆得計分。</t>
  </si>
  <si>
    <t>█ 5-2 專業拔尖計畫-嶄新領域、跨域合作
1. 每案得10分。</t>
  </si>
  <si>
    <t>█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t>
  </si>
  <si>
    <t>█ 2-2 專業融合計畫-專業複合、跨域研究
1.指導學生參加校外競賽每案得5分。
2.研究計畫、學位論文每案得10分。</t>
  </si>
  <si>
    <t>█1-1 環境親和計畫-行政效能、組織調整
█8-1課程翻轉計畫 – 課務改革、彈性制度
1. 每一項研究得10分。
2. 每學期協助診斷諮商輔導工作得5分。
3. 每門課程得5分。</t>
  </si>
  <si>
    <t>█ 2-3 生涯和合計畫-導師陪伴、廣/深度陪伴
1.每學期每科目皆依教務處公告截止日期前繳交。
2.每學期按時繳交者得5分。</t>
  </si>
  <si>
    <t>█2-2 專業融合計畫-專業複合、跨域研究
1. 教學意見調查總平均高於全校總平均得10分。
2. 教學意見調查總平均高於3.5分得5分。</t>
  </si>
  <si>
    <t>█2-2 專業融合計畫-專業複合、跨域研究
每學期教學意見調查總平均未達3.0者，扣5分。</t>
  </si>
  <si>
    <t>█5-2：承接政府部門計畫案、產學計畫案及技術服務案
主持人*1
共同主持人*0.5</t>
  </si>
  <si>
    <t xml:space="preserve">█5-2: 承接政府部門計畫案、產學計畫案及技術服務案
1. 承接國內產官學合作(研究)或委託案並簽訂合約，得15分
2. 若為國外(跨境)產學合作(研究)，加5分
主持人 *1共同或協同住主持人*0.5
3.教師多年期產學合作或合作研究之計畫，可進行多年期評鑑分數認列須符合下列條件，內容如下：
一、期程與金額：
1. 計畫期程須超過一年六個月以上，且合約總金額達新台幣三十萬元以上者，可認列兩年期；認列名額為計畫主持人一名及共同主持人三名
2. 計畫期程須超過二年六個月以上，且合約總金額達新台幣七十萬元以上者，可認列三年期；認列名額為計畫主持人一名及共同主持人三名
3. 計畫期程須超過三年六個月以上，且合約總金額達新台幣一百二十萬元以上者，可認列四年期；認列名額為計畫主持人一名及共同主持人三名
二、具體成效：教師須依合約規劃年期提供當學年度進度研究或技術報告(研究格式)，經權責單位檢核通過後，提出佐證而認列評鑑評分。
</t>
  </si>
  <si>
    <t>█5-4執行整合型計畫案及產學計畫案
主持人*1；
共同或子計畫主持人*0.5</t>
  </si>
  <si>
    <t>1.完成每滿六年「產業研習或研究」(15分)2.完成合計至少六小時之學術倫理教育課程(5分)</t>
  </si>
  <si>
    <t>█7-2: 完成「產業研習或研究」之專業教師比例1.符合教育部「學術自律」之重要指標。2.103年12月1日起，至109年7月31日前；新進教師須於到職日起一年內完成。1.符合教育部「學術自律」之重要指標。2.103年12月1日起，至109年7月31日前；新進教師須於到職日起一年內完成。</t>
  </si>
  <si>
    <t>█7-8: 每年新增創業團隊</t>
  </si>
  <si>
    <t>任一項服務可得5分，最多可認列3項。</t>
  </si>
  <si>
    <t xml:space="preserve">1. 取得學生輔導相關專業證照或獎項。。（1項10分）
2. 指導學生或社團組織參加校外(內)競賽並獲獎。（國際及全國獎項各10分、區域或校內各5分）。
</t>
  </si>
  <si>
    <t>教師自行舉證，每案10分。(利他服務係指有利學校或社會公益之服務活動)</t>
  </si>
  <si>
    <t>參加本院或跨院舉辦之各類與教學研習相關之活動(如研討會、研習、社群…等)</t>
  </si>
  <si>
    <t>協助非英語系開設全英語授課課程</t>
  </si>
  <si>
    <t>協同其他系(所、中心)教師進行教學活動</t>
  </si>
  <si>
    <t>開放教授課程，提供教學觀摩機會</t>
  </si>
  <si>
    <t>推動、執行或協助辦理本院各系或中心所辦理之各類與教學研習相關之活動(如研討會、研習、社群…等)</t>
  </si>
  <si>
    <t>推動、執行或協助(跨國)遠距課程或網路大學課程</t>
  </si>
  <si>
    <t>推動、執行或協助本院各系或中心所申請之各類型計畫</t>
  </si>
  <si>
    <t>支援系、院或校級各項活動，如招生、趣味競賽、外賓接待、校友會、募款活動…等</t>
  </si>
  <si>
    <t>指導、執行或協助辦理本院各系或中心所辦理之各類與學生輔導相關之活動(如競賽、專題、生活營、英語初戀營、學生營隊、講座…等)</t>
  </si>
  <si>
    <t>開發實習機構</t>
  </si>
  <si>
    <t>協助雙語翻譯</t>
  </si>
  <si>
    <t>教師進行個別或小團體深度陪伴之輔導或晤談</t>
  </si>
  <si>
    <t>取得教學相關專業證照，如英檢證照…等</t>
  </si>
  <si>
    <t>代表學院擔任校級代表</t>
  </si>
  <si>
    <t>每項20分</t>
  </si>
  <si>
    <t>擔任本院各項委員，並出席其會議/且沒有無故缺席會議之紀錄</t>
  </si>
  <si>
    <t>其他</t>
  </si>
  <si>
    <t>請自行列舉並檢附相關證明，10分</t>
  </si>
  <si>
    <t>教學項目得分(代碼A2)</t>
  </si>
  <si>
    <t>研究項目得分(代碼B2)</t>
  </si>
  <si>
    <t>服務(輔導)項目得分(代碼C2)</t>
  </si>
  <si>
    <t>實際指導學生參加校內外競賽</t>
  </si>
  <si>
    <t>編撰完成可供遠距教學使用之數位教材</t>
  </si>
  <si>
    <t>教學意見調查結果</t>
  </si>
  <si>
    <t>期刊審查或研討會論文摘要之評審</t>
  </si>
  <si>
    <t>參加研討會</t>
  </si>
  <si>
    <t>教師專業成長社群</t>
  </si>
  <si>
    <t>執行招生宣導工作</t>
  </si>
  <si>
    <t>出席校內外各項學生事務與輔導之相關研習活動（教師、導師）並取得證書（證明）或資格</t>
  </si>
  <si>
    <t>擔任導師工作符合導師聘約共同職責</t>
  </si>
  <si>
    <t>院長總體評分</t>
  </si>
  <si>
    <t>檢核分數</t>
  </si>
  <si>
    <t xml:space="preserve">█ 2-3 生涯和合計畫-導師陪伴、廣/深度陪伴
1. 每學期每科目皆依教務處公告截止日期前繳交。
2.每學期按時繳交者得5分。
</t>
  </si>
  <si>
    <t xml:space="preserve">█5-1 人物拔尖計畫-諄誨耕耘、人師楷模
1.獲「專業典範教師」、或教育部及專業學會相關教學優良獎項得10分
2.獲「教學優良教師」得8分。
</t>
  </si>
  <si>
    <t>█7-2: 完成「產業研習或研究」之專業教師比例1.符合教育部「學術自律」之重要指標。2.103年12月1日起，至109年7月31日前；新進教師須於到職日起一年內完成。</t>
  </si>
  <si>
    <t>教學榮譽</t>
  </si>
  <si>
    <t>30分</t>
  </si>
  <si>
    <t>TI00-2-2-5-WZ22【全國性/國際性競賽】
1. 指導學生參加競賽
獲獎得30分；未得獎可得一半分數，檢附相關證明，由系所、學程認定
2. 教學意見調查結果平均達3.5(含)以上20分</t>
  </si>
  <si>
    <t>教學成效</t>
  </si>
  <si>
    <t>TI00-8-2-1-WZ82【專題成果發表】
1. 翻譯專案與畢業專題授課(畢業專題結合產官業界需求)，可得10分
2. 指導碩士生論文，一位可得20分。二位以上(含)者，每位再得20分，檢附相關證明，由系所、學程認定</t>
  </si>
  <si>
    <t>跨單位教學合作</t>
  </si>
  <si>
    <t>TI00-8-1【課程翻轉計畫】
1. 與校內外其他單位教師合作之共時、協同課程(翻譯系教師支援院內其他系，或外系課程之授課)
2. 與國內外校際、跨國學術單位合作編撰可供教學使用教材
3. 與國內外校際、跨國學術單位合作計畫
4. 參與跨單位、校外社群活動
每案20分</t>
  </si>
  <si>
    <t>產值倍增計畫</t>
  </si>
  <si>
    <t>TI00-7-2
【產值倍增計畫】
1. 客製化研習證照課程，培養本系種子師資，並增加師生技能
2. 專任教師承接產業合作(研究)案，金額大於5萬元(含)之政府部門計畫案、產學計畫案及技術服務案
每案得30分
3. 專任教師承接產業合作(研究)案，金額低於5萬元(不含) 之政府部門計畫案、產學計畫案及技術服務案，每案可得20分</t>
  </si>
  <si>
    <t>1. 任教班級有特殊生須額外提供特殊教材與試卷或考試音檔者
2. 學期間提供學生補救/補充教學並有具體紀錄（無鐘點費）
3. 符合留校8個半天及每週至少4小時 office hours輔導學生之時段
4. 學期間擔任學生讀書會指導老師
每項得10分
5. 完成校內外筆譯案件：一案5000元以上(含)，可得10分。完成校內外口譯案件：一案10000以上(含)，可得10分</t>
  </si>
  <si>
    <t>學術研究榮譽</t>
  </si>
  <si>
    <t>TI00-2-2-1-EI10【個人型研究計畫案】
TI00-4-2-1-WZ42【辦理國際學術研討會】
1. 獲學術研究、科技性或藝文性等獎項
2. 擔任與專業相關之專題演講人或展演人
3. 擔任學術研討會引言人、主持人或講評人
4. 擔任學術期刊論文審查人
每案20分</t>
  </si>
  <si>
    <t>學術研究論著</t>
  </si>
  <si>
    <t>TI00-7-1-1-EI50【獎勵教師論文著作、創研作品】
1. 發表於有審查制度之學術性學報、期刊論文、專書或專書篇章，每案30分
2. 發表於學術研討會論文集、發表研討會論文(有提供會前會議論文全文)，每案30分</t>
  </si>
  <si>
    <t>學術研究表現</t>
  </si>
  <si>
    <t>TI00-7-2-1-EI50【老師進行行動研究或產學合作/研究】
TI00-7-2-2-EI50【老師進行行動研究或產學合作/研究】
1. 執行校內專題研究案
2. 執行科技部專題研究計畫
3. 執行產官學合作(研究)案
每案20分
4. 申請教育部、科技部相關學術研究或教育部課程教學獎補助計畫，通過補助者每案30分、未獲通過者每案15分</t>
  </si>
  <si>
    <t xml:space="preserve">TI00-8-3-1-EI70【老師進行行動研究或產學合作/研究】
TI00-8-3-2-EI70【深度或深耕研習】
1. 參加專業相關之學術研討(習)會
2. 參加教育部、科技部、產學等相關計畫研習會、工作坊、成果發表會
3. 參與研究、產學等社群或專業相關學會活動
4. 進行深度、廣度研習；深根服務
每案20分 </t>
  </si>
  <si>
    <t>學術成果優良</t>
  </si>
  <si>
    <t>TI00-7-1-2-EI50【獎勵教師論文著作、創研作品】
※以下各項著作文本須標明文藻外語大學
1. 論文發表於優良期刊 (SCI、SSCI、A&amp;HCI、TSSCI、CSSCI、THCI或公認之同等級期刊)論文。(須另附期刊等級佐證)
2. 由大學或知名學術出版社出版之專書或篇章專書、篇章
3. 獲全國性學術研究、科技性或藝文性獎項
每案30分</t>
  </si>
  <si>
    <t>協助推動系所、學程業務</t>
  </si>
  <si>
    <t>TI00-1-2-1-WZ12【畢業流向調查】
TI00-5-2-1-WZ52【專業成長研習活動】
TI00-7-1-1-WZ71【就業輔導座談會】
TI00-7-1-2-WZ71【海外實習】
1. 參與招生事務，日間部3場以上，進修部1場以上
2. 擔任系所、學程委員會委員
3. 主持或參與教師社群 
4. 舉辦校內外師生研習會或講座
5. 推展學生課外活動
6. 簽訂業界實習需求表
7. 執行校內各項計畫，如學輔經費、教卓計畫、創新課程計畫等
8. 各項計畫案之執行參與
9. 開設深碗課程、微型課程等
10. 支援校內跨單位服務案
11. 辦理系友回娘家活動
12. 寒暑假期間支援試務工作
13. 協助進行指定年度畢業生流向調查
每項15分，由系所、學程認定</t>
  </si>
  <si>
    <t>TI00-2-2-5-WZ22【全國性/國際性競賽】
TI00-4-2-1-WZ42【國際學術研討會】
1. 協助系所、學程辦理學術研討會
2. 協助系所、學程辦理展演(覽)、競賽、活動或推廣計畫
3. 擔任校級研習（討）會之專題演講者
每案20分，檢附相關證明，由系所、學程認定</t>
  </si>
  <si>
    <t>國際交流活動</t>
  </si>
  <si>
    <t>TI00-4-1【國際佈局】
以文藻名義至國外學校、學術單位進行國際學術交流活動
1. 擔任本系、本院國合老師
2. 簽訂海外校(院所系)級姊妹單位者
3. 協助簽定實習合約
每案25分，檢附相關證明，由系所、學程認定</t>
  </si>
  <si>
    <t>人師陪伴服務</t>
  </si>
  <si>
    <t>TI00-8-3【導師身教、服務學習之落實】
1. 擔任校內、外研究生論文口試委員（不含指導教授） 
2. 擔任校內、外各項活動評審委員 
3. 擔任學生參加校內、外展覽指導老師
4. 指導學生畢展。由該屆總召檢附相關證明，由系所、學程認定
5. 媒合畢業生或校友就業成功可得10分，請附佐證
6. 協助學生撰寫、修改求學、就職推薦函及相關申請資料
每案10分，檢附相關證明，由系所、學程認定</t>
  </si>
  <si>
    <t xml:space="preserve">TI00-4-2【海內知己計畫】
1. 擔任縣市級以上學（協）會理監事、董事或幹事
2. 擔任校級或校外委員會（會議）委員（代表)
3. 擔任國家級考試命題/閱卷委員
4. 擔任各級學校校外諮詢委員
5. 擔任各級學校訪視評鑑委員
6. 擔任國內外學術期刊審查人(委員)
7. 擔任國內外升等論文審查人(委員)
8. 擔任國內外研討會論文審查人(委員)
9. 擔任產學合作案之專業顧問
10. 擔任實習生指導老師
每案10分，檢附相關證明，由系所、學程認定  </t>
  </si>
  <si>
    <t xml:space="preserve">█ 2-2 專業融合計畫-專業複合、跨域研究
1. 指導學生參加校外競賽每案得5分。
2.研究計畫、學位論文每案得10分。
</t>
  </si>
  <si>
    <t>1. 參與或指導創業團隊
2. 擔任大專生科技部計畫指導老師
3. 每項可得5分</t>
  </si>
  <si>
    <t>1.支援語言科系、全英語國際事務／商管學位或學分學程之國際商管課程
2.全英語授課
3.擔任進修部課程或授課時間排在週末或夜間時段上課
4.開設經遠距教學推動委員會審查通過的遠距課程</t>
  </si>
  <si>
    <t>25分</t>
  </si>
  <si>
    <t>指導學生參加競賽獲獎</t>
  </si>
  <si>
    <t>1.國際競賽：25分
全國競賽：23分
區域競賽：21分
校內競賽：19分
2.未得獎可得一半分數</t>
  </si>
  <si>
    <t>實際推動或主持校內外各級教學計畫（例：教育部教學卓越計畫、各型教學改進計畫等）</t>
  </si>
  <si>
    <t>20分</t>
  </si>
  <si>
    <t>1.編撰可供教學使用並出版之教材
2.於校內教學實務研討會演講、展演、分享示範教學法、教材或教學經驗</t>
  </si>
  <si>
    <t>1.每本10分；多人編撰分數採平均分配
2.每次10分；檢附證明</t>
  </si>
  <si>
    <t>1.前往相關產業研習
2.參與系(所)舉辦之重大集會、會議、慶典與活動
3.取得院、系(所)、中心認可有效期間之專業證照</t>
  </si>
  <si>
    <t xml:space="preserve">1.課程大綱準時上網
2.上傳教學教材於網路平台
3.繳交期中預警學生名單(如無預警學生名單，則已於系統上確認)
4.準時繳交學生學習成績，且無更改成績紀錄
5.未違反調、補課相關規定(包含期中、期末考週之考試及上課規定)
6.教學意見調查結果達校方規定標準
7.符合留校8個半天及每週4小時office hours輔導學生之時段
8.按時完成上課點名(線上點名)傳送
9.教學意見調查結果
10.其他
</t>
  </si>
  <si>
    <t>協助辦理校際合作、跨國校際合作、交流</t>
  </si>
  <si>
    <t>1.強化學生國際交流機會，擴大學生國際視野
2.擔任學生科技部專題研究計畫或「大專畢業生創業服務計畫」等之指導教師</t>
  </si>
  <si>
    <t>15分</t>
  </si>
  <si>
    <t>落實六年計畫，提升教師實務知能</t>
  </si>
  <si>
    <t>1.執行產業學院計畫
2.擔任科技部/教育部計畫主持人</t>
  </si>
  <si>
    <t>1.辦理/參與跨領域研究教師社群或進行跨國研究案
2.執行產官學合作研究案結案(不含科技部計畫)
3.執行產官學合作案結案</t>
  </si>
  <si>
    <t>1.申請科技部專題研究計畫或其他公部門計畫，未獲通過者
2.獲學術研究、科技性或藝文性獎項（如科技部傑出獎、教育部學術獎等）
3.發表於有審查制度之學術性學報、期刊論文
4.具ISBN國際標準書號且由大學出版社（academic press）出版或屬學術研究類專書
5.具ISBN國際標準書號且由一般出版社（commercial press）出版之學術專書
6.具ISBN國際標準書號且正式出版之學術專書篇章或章節
7.主編多人合著有審稿制度之學術專書
8.其他</t>
  </si>
  <si>
    <t>1.協助辦理畢業系友交流/職涯調查
2.協助學校辦理募款及校友活動</t>
  </si>
  <si>
    <t>輔導學生考取專業證照</t>
  </si>
  <si>
    <t>1.出席諮商與輔導中心特殊個案或身障生ISP會議
2.導生評量
3.協助執行校外賃居導生訪視工作
4.積極輔導高關懷學生，主動關懷轉介特殊個案學生，共同協助輔導
5.執行招生宣導工作</t>
  </si>
  <si>
    <t>1.擔任院、系(所)、中心學生組織指（輔）導老師（系、科學生會）
2.擔任學務處指定重點學生自治組織、社團指（輔）導老師
3.擔任校級或校外委員會（會議）委員（代表）
4.擔任縣市級以上學（協）會理監事、董事或幹事
5.擔任各級學校校外諮詢委員
6.擔任各級學校訪視評鑑委員
7.擔任國家考試命題、口試或閱卷委員
8.擔任校級研習（討）會之專題演講者
9.擔任校內、外研究生論文口試委員
10.擔任校內畢業專題指導老師
11.擔任學生校外實習輔導老師
12.至校外擔任與專業相關之專題演講或展演（不含有學分之課程）</t>
  </si>
  <si>
    <t>2-4專任教師參加校外業服務比率
每次25分</t>
  </si>
  <si>
    <t>1.獲得服務性、輔導性獎項
2.擔任政府組織、教師團體之學會組織及NGO、NPO之委員或幹部
3.擔任相關產業公司之顧問、輔導或學界代表之董、監事</t>
  </si>
  <si>
    <t>1.擔任校級學生營隊與重要活動指（輔）導老師
2.擔任英語初戀營或外語營隊相關之英、外文課程教師
3.擔任課外活動指導組相關學生活動顧問(外文指導、活動指導等)
4.擔任校內、校外出版學術刊物編輯人員
5.擔任國內外學術期刊審查人
6.擔任學生社團（組織）校外服務隊隨隊指導老師(2天（含）以上)</t>
  </si>
  <si>
    <t>1.在社區大學、其他社教機構、本校推廣教育中心、替代課程擔任課程教學自願志工
2.其他</t>
  </si>
  <si>
    <t xml:space="preserve">1.每小時5分
2.創新或既有項目未能涵蓋的貢獻，每列舉一項30分
</t>
  </si>
  <si>
    <t>教師自行列舉，系(所)認定</t>
  </si>
  <si>
    <t>指導學生參加英檢相關測驗</t>
  </si>
  <si>
    <t>指導學生成立讀書會</t>
  </si>
  <si>
    <t>協助提供特殊教材與試卷或考試音檔者</t>
  </si>
  <si>
    <t>教學評量平均優良</t>
  </si>
  <si>
    <t>修改英文作文</t>
  </si>
  <si>
    <t>除基本職責外，簽訂第二件(以上)產官學合作或產學研究</t>
  </si>
  <si>
    <t>5-2承接政府部門計畫案、產學計畫案及技術服務案</t>
  </si>
  <si>
    <t>除基本職責外，簽訂第二件(以上)產官學合作或產學研究案，達一定金額者</t>
  </si>
  <si>
    <t>參加國內外學術研究相關研習或研討會</t>
  </si>
  <si>
    <t>提供證明者，30分</t>
  </si>
  <si>
    <t>其他(例如:提供結案報告或發表於有審查制度期刊或專書等。)</t>
  </si>
  <si>
    <t>提供證明者，20分</t>
  </si>
  <si>
    <t>擔任中心各項委員會及協助辦理或支援中心行政相關業務</t>
  </si>
  <si>
    <t>參與中心教學研習活動</t>
  </si>
  <si>
    <t>審閱中心相關測驗試卷</t>
  </si>
  <si>
    <t>協助中心網頁翻譯或編輯、公務文件英文翻譯或編輯</t>
  </si>
  <si>
    <t xml:space="preserve">其他(例如:擔任導師、或帶領學生海外研習、海外遊學、擔任新生初戀營教師等。) </t>
  </si>
  <si>
    <t>中心主任總體評分</t>
  </si>
  <si>
    <t>擔任院級委員及協助院務推動</t>
  </si>
  <si>
    <t>1. 擔任院級會議委員。
請假或缺席未達2次，得25分。
2. 擔任校級會議委員。
請假或缺席未達2次，得25分。
3. 擔任本院國合老師，得30分。
4. 負責本院或本院各系外語網頁編修，得30分。
5. 代表本學院參與校級活動，例如：
(1) 運動會趣味競賽得20分。
(2) 學期制或學年制活動得40分。
(3) 任務制/臨時編組活動得30分。
6. 協助院務推動有具體事證者，每項40分。
7. 其他與院服務相關事務，請列證明，由院長給分經院教評審議後認列。</t>
  </si>
  <si>
    <t>於校內外教學實務研討會演講、展演、分享示範教學法、教材或教學經驗、教學觀摩、課程共同分享等</t>
  </si>
  <si>
    <t xml:space="preserve">■3-1誰語爭鋒計畫
  提升優質教學品質
策略
1. 主持人每次10分，觀摩者每次5分
2. 主持人須檢附照片或證書，觀摩者須提出建議事項清單或證書作為佐證
3. 系(所)、中心或相關單位認定
</t>
  </si>
  <si>
    <t>擔任進修部授課老師</t>
  </si>
  <si>
    <t>擔任畢業專題指導老師</t>
  </si>
  <si>
    <t xml:space="preserve">■2-3專業融合計畫-學生法語專業紮根
策略
1. 每指導一名學生得2分
2. 系(所)、中心認定
</t>
  </si>
  <si>
    <t>協助學生取得專業證照。</t>
  </si>
  <si>
    <t xml:space="preserve">■2-3專業融合計畫-學生法語專業紮根
策略
1. 每輔導一人1分
2. 系(所)、中心認定
</t>
  </si>
  <si>
    <t>擔任實習老師</t>
  </si>
  <si>
    <t xml:space="preserve">■2-3專業融合計畫-落實學生學用合一
輔導策略
1. 每一人1分
2. 系(所)、中心認定
</t>
  </si>
  <si>
    <t>召開教學會議</t>
  </si>
  <si>
    <t>■3-1誰語爭鋒計畫-提升優質教學品質
策略 
1. 召開者5分; 參加者3分
2. 系(所)、中心認定</t>
  </si>
  <si>
    <t>申請創新課程</t>
  </si>
  <si>
    <t xml:space="preserve">■ 3-2風華正盛計畫-落實課程翻轉策略
1. 申請1門得10分
2. 系(所)、中心認定
</t>
  </si>
  <si>
    <t xml:space="preserve">編撰可供教學使用並出版之教材 
(製作遠距教材或者華語教材)
</t>
  </si>
  <si>
    <t xml:space="preserve">■ 3-2風華正盛計畫-落實課程翻轉策略
1. 製作1門教材得20分
2. 系(所)、中心認定
</t>
  </si>
  <si>
    <t xml:space="preserve">教學評量
4.01~4.5加15分
4.51以上加20分
</t>
  </si>
  <si>
    <t>每年教師申請科技部、教育部或其他單位計畫</t>
  </si>
  <si>
    <t xml:space="preserve">■4-2專業拔尖計畫-提升教師產能策略
1案通過30分，申請者10分
</t>
  </si>
  <si>
    <t>發表於有審查制度之學術性學報、期刊論文、專書或專書篇章、學術研討會論文</t>
  </si>
  <si>
    <t xml:space="preserve">■4-2 專業拔尖計畫-提升教師產能策略
1. 第一作者30分 
2. 第二作者15分
</t>
  </si>
  <si>
    <t>■ 4-1人物拔尖計畫-落實教師第二專長能
1. 廣度研習 (完成至少8小時者): 10分
2. 深度研習 (完成每工作日至少半日參與，累計至少四週者):30分
3. 深耕服務: (完成一學期產業深耕服務並簽訂產學合作合約):30分</t>
  </si>
  <si>
    <t>■5-2 專業拔尖計畫-嶄新領域、跨域合作
1. 第一作者30分 
2. 第二作者15分</t>
  </si>
  <si>
    <t>校內外擔任與專業相關之專題演講或展演</t>
  </si>
  <si>
    <t>其他: 
1. 教學實務或其他多元方式升等
2. 參加校內/外舉辦之教學與研究相關研習、訓練、進修並取得證書（證明）或資格者
3. 取得專業證照</t>
  </si>
  <si>
    <t xml:space="preserve">■ 4-2專業拔尖計畫-
提升教師產能策略
(1案20分)
</t>
  </si>
  <si>
    <t>擔任院、系學生組織或活動之指（輔）導老師、以及系上畢業公演指導老師</t>
  </si>
  <si>
    <t>■ 2-2 專業融合計畫-專業複合、跨域研究
1. 每次20分
2. 院/系(所)、中心認定</t>
  </si>
  <si>
    <t>■ 1-2 資源永續計畫-招收生源、復學續學
1. 全程參與工作項目者，校內每次3分、校外(高雄地區)每次10分、校外(非高雄地區)每次15分
2. 系(所)、中心/教務處認定</t>
  </si>
  <si>
    <t>擔任班級導師、國合老師</t>
  </si>
  <si>
    <t>為學生撰寫申請大學、研究所或工作或獎學金之推薦函</t>
  </si>
  <si>
    <t>■ 8-1海外行囊計畫 -專業複合、跨域研究
1. 每次5分
2. 系(所)、中心認定</t>
  </si>
  <si>
    <t>■ 8-3 風華正盛計畫-落實課程翻轉策略
1. 參與校內外競賽(指導老師不支薪者:得獎10分；沒得獎6分)
2. 系(所)、中心認定</t>
  </si>
  <si>
    <t>擔任（或參與）教師成長社群活動</t>
  </si>
  <si>
    <t>■ 4-1人物拔尖計畫
1. 受評年度擔任主持人，每案30分
2. 受評年度擔任講者，每場10分。
3. 每參加一次10分
4. 系(所)、中心認定</t>
  </si>
  <si>
    <t>■ 8-1海外行囊計畫
 -落實學生移地學習
策略
1. 介紹姊妹校者3分; 執行者1所10分
2. 簽訂雙聯學制(介紹者3分; 執行者加20分
3. 協助系上接待外賓事宜(每次得5分)
4. 系(所)、中心認定</t>
  </si>
  <si>
    <t xml:space="preserve">其他:
1. 每位教師提供法語能力診斷輔導時間每週1小時(LDCC 有駐診就給分；圖書館指導老師、歐盟園區留學諮詢、廣度陪伴(系上提供表格)
2. 參加校內/外舉辦之教學與研究相關研習、訓練、進修並取得證書（證明）或資格者
</t>
  </si>
  <si>
    <t xml:space="preserve">█5-1 人物拔尖計畫-諄誨耕耘、人師楷模
1.獲「專業典範教師」、或教育部及專業學會相關教學優良獎項得10分2.獲「教學優良教師」得8分。
</t>
  </si>
  <si>
    <t>實際指導學生參加校內/外競賽(與任教課程相關為原則)</t>
  </si>
  <si>
    <t>1. 教學評量總平均4(含)以上</t>
  </si>
  <si>
    <t>參加校內/外舉辦之教學與研究相關研習、訓練、進修並取得證書（證明）或資格者</t>
  </si>
  <si>
    <t>於校內教學實務研討會演講、展演、分享示範教學法、教材或教學經驗、教學觀摩等</t>
  </si>
  <si>
    <t>擔任進修部授課老師/擔任高中德語課程授課老師</t>
  </si>
  <si>
    <t>推動主持系內各項教學計畫(如長程/短程業師協同教學、專業服務學習課程、自主學習/翻轉課程、深碗課程、補救教學、創新教學課程) 或承接上學年未授課的專業課程</t>
  </si>
  <si>
    <t>擔任系上開設密集班課程之教師(如B1德檢、雙聯學制)</t>
  </si>
  <si>
    <t>指導並成立5人以上學生讀書會，且至少須輔導4小時</t>
  </si>
  <si>
    <t>獲得專業技術證照</t>
  </si>
  <si>
    <t>進行產業研習或研究</t>
  </si>
  <si>
    <t>擔任系上各項委員會之委員</t>
  </si>
  <si>
    <t>協助推動系上事務及其他</t>
  </si>
  <si>
    <t>於校內、外教學實務研討會演講、展演、分享示範教學法、教材或教學經驗、教學觀摩等</t>
  </si>
  <si>
    <t>教學評量績優者</t>
  </si>
  <si>
    <t>至校外擔任與專業相關之專題演講或展演</t>
  </si>
  <si>
    <t>擔任或參加與學術專業相關之社群活動</t>
  </si>
  <si>
    <t>擔任院、系學生組織或活動之指（輔）導老師、以及系上畢業公演及畢業展演指導老師</t>
  </si>
  <si>
    <t>導師評量績優者</t>
  </si>
  <si>
    <t>教學評量</t>
  </si>
  <si>
    <t xml:space="preserve">學年度平均
3.5~4.0分得15分
4.01~4.40得25分
4.41~5.0得30分
</t>
  </si>
  <si>
    <t>認定標準：系上每位老師每週提供1小時以上的課業學習時段。每位老師於此項目中皆可得30分。</t>
  </si>
  <si>
    <t>教師取得系認可有效期間之專業證照</t>
  </si>
  <si>
    <t xml:space="preserve">7-3: 技術證照專任師資比率
1.有效期間之政府證照每張20分
2.取得3年內之非政府證照每張20分
認定標準：日檢N1(一級)，不限取得年份，可得20分。
</t>
  </si>
  <si>
    <t>應屆畢業生通過日檢畢業門檻通過率</t>
  </si>
  <si>
    <t xml:space="preserve">應屆畢業生通過日檢畢業門檻通過率
80%以上得30分
70%~79%得25分
60%~69%得20分
</t>
  </si>
  <si>
    <t>編撰完成可供遠距教學使用之數位教材且持續使用該教材</t>
  </si>
  <si>
    <t>參與製作教材的每位老師皆可得20分</t>
  </si>
  <si>
    <t xml:space="preserve">1. 評鑑年度獲教學優良獎，得20分
2. 於校內教學實務研討會演講，展演，分享示範教學法，教材或教學經驗，得20分
3. 編撰紙本教材，參與製作教材的每位老師皆可得20分
4. 執行校內外教學專案計畫(如教育部計畫)，專案主持人每案20分、共同主持人每案10分
5. 取得未與「教3」重覆之證照
(1)有效期間之政府證照每張20分
(2)取得3年內之非政府證照每張20分
6.任教班級有特殊生、外籍生…等需額外提供特殊教材與試卷或考試音檔者，得10分
7.其他：由系教評會議認定得分
</t>
  </si>
  <si>
    <t>助理教授以上每年或講師每兩年公開發表之教學與研究成果(含壁報發表) ，每篇50分
第一/通訊作者*1；
第二作者*0.5；
第三作者*0.3；
第四作者以後*0.1</t>
  </si>
  <si>
    <t>助理教授以上每年或講師每兩年發表於有全文外審制度之學術刊物的論文篇書，每篇20分
第一/通訊作者*1；
第二作者*0.5；
第三作者*0.3；
第四作者以後*0.1</t>
  </si>
  <si>
    <t>執行產學合作或產學合作研究案</t>
  </si>
  <si>
    <t>1.評鑑年度簽訂產學合作(研究)案（5萬元以上），每案20分
2.評鑑年度產學合作(研究) 案結案（5萬元以上），每案10分</t>
  </si>
  <si>
    <t>每小時2分
認定標準：
1.跨學年度之認定標準為「各分一半時數，於2個學年度分別計算填報」
2.由公民素養陶塑計畫辦公室辦理的校外研習活動，可列入本項目加分</t>
  </si>
  <si>
    <t>參加校內外舉辦之教學與研究相關研習、訓練、進修並取得證書（證明）或資格者</t>
  </si>
  <si>
    <t>每場10分</t>
  </si>
  <si>
    <t>1.執行校內外專題研究計畫，專案主持人每案20分、共同主持人每案10分
2.至校外擔任與專業相關之專題演講或展演(不含有學分之課程) 每場次20分
3.其他：由系教評會議認定得分</t>
  </si>
  <si>
    <t>開發及執行實習相關業務</t>
  </si>
  <si>
    <t>1.提出實習公司實習職缺需求表，1間公司得10分
2.實習職缺媒合成功者，1間公司得20分
3.小組內每位教師皆可得分</t>
  </si>
  <si>
    <t>協助系行政相關業務</t>
  </si>
  <si>
    <t>1.出席系務會議1次5分
2.擔任校、院、系(所)委員會，每個委員會10分
3.參與校、院、系(所)、中心重大集會、會議、 慶典與活動，每次5分
4.接待外賓，每次5分
5. 協助系上洽談產學合作(研究)案，每次5分
6. 活動負責人：可茲證明之佐證，送系教評會認定</t>
  </si>
  <si>
    <t>協助學生相關業務</t>
  </si>
  <si>
    <t>1. 擔任競賽審查、評審者，得10分
2. 擔任畢業公演總指導老師，得10分
3. 擔任畢業公演小組指導老師，得10分
4. 擔任專科部、大學部學會指導老師，得10分
5. 擔任話劇比賽班級指導老師，得10分</t>
  </si>
  <si>
    <t>執行招生宣導及試務工作</t>
  </si>
  <si>
    <t>1.執行招生宣導工作，校內每次10分、校外每次20分。自願參與校內外招生者，每次可再加5分。
2.參與試務者，每次得10分。
3.協助製作招生文宣1項得10分。</t>
  </si>
  <si>
    <t>應屆畢業生學生就業率</t>
  </si>
  <si>
    <t>1.應屆畢業生學生就業率每增加1%，全體教師得5分。
2.為學生介紹工作，成功者10分，未成功者5分。
3.為學生撰寫申請大學、研究所、工作、獎學金等推薦函，每封5分。
4.帶領學生參與各地就業博覽會者，每次10分。</t>
  </si>
  <si>
    <t>擔任導師或國際交流老師</t>
  </si>
  <si>
    <t>1.執行校內外專案計畫，專案主持人每案20分、共同主持人每案10分
2.導師參加班遊、聚餐等班上活動，每次5分。
3.大學部及專科部學會指導老師帶領學會參加迎新活動，每次5分
4.實際指導學生參加校內外競賽
(1)國際競賽：10分
(2)全國競賽：8分
(3)校內或區域競賽：5分
(4)未獲獎可得一半分數。若獲多次競賽可累加，加總最多以20分為上限。
5.其他：由系教評會議認定得分</t>
  </si>
  <si>
    <t>參加本所舉辦與教學或研究相關之演講或研習，並取得證明</t>
  </si>
  <si>
    <t xml:space="preserve">1. 每參加一場：20分
2. 由本所認定
</t>
  </si>
  <si>
    <t>參加校內(不含本所)/外舉辦與教學或研究相關之研習、訓練、進修並取得證明或資格者</t>
  </si>
  <si>
    <t xml:space="preserve">1. 每參加一場：20分
2. 由相關主辦單位認定
</t>
  </si>
  <si>
    <t>教學意見調查表</t>
  </si>
  <si>
    <t xml:space="preserve">◆8-1課程翻轉計畫-課程創新、自主學習
1.4分~4.49分：25分
2.4.5分以上：30分
3.由本所認定
</t>
  </si>
  <si>
    <t>擔任校內研究生論文指導老師</t>
  </si>
  <si>
    <t>10分</t>
  </si>
  <si>
    <t xml:space="preserve">◆8-1課程翻轉計畫-課程創新、自主學習
1.每完成一篇：10分
2.由本所認定
</t>
  </si>
  <si>
    <t>擔任校內研究生碩士論文指導教授</t>
  </si>
  <si>
    <t>推動主持本所各項教學計畫(如：長程/短程業師協同教學、專業服務學習課程、自主學習/翻轉課程、補救教學、創新教學課程)</t>
  </si>
  <si>
    <t xml:space="preserve">◆8-1課程翻轉計畫-課程創新、自主學習
◆5-1人物拔尖計畫
1.協助推動一項：30分
2.由本所認定 
</t>
  </si>
  <si>
    <t>申請科技部專題研究計畫，未獲通過者</t>
  </si>
  <si>
    <t xml:space="preserve">◆5-2專業拔尖計畫-論著發表
1.每案20分：主持人×1，共同主持人×0.5
2.由本所認定
</t>
  </si>
  <si>
    <t>發表學術期刊論文、專書或專書篇章、學術研討會論文</t>
  </si>
  <si>
    <t xml:space="preserve">◆5-2專業拔尖計畫-論著發表
1.每篇可得40分：第一作者40分，第二作者20分
2.由本所認定
</t>
  </si>
  <si>
    <t>至校外擔任與專業相關之專題演講、座談或展演</t>
  </si>
  <si>
    <t xml:space="preserve">◆5-2專業拔尖計畫-論著發表
1.進行一場可得40分
2.由本所認定
</t>
  </si>
  <si>
    <t xml:space="preserve">1. 廣度研習(完成至少8小時者)：15分
2. 深度研習(完成每工作日至少半日參與，累計至少四週者)；20分
3. 深耕服務(完成一學期產業深耕服務並簽訂產學合作合約)：20分
4. 取得證明後由本所認定
</t>
  </si>
  <si>
    <t xml:space="preserve">◆1-2資源永續計畫-招收生源
1.執行校內一場：10分
2.執行校外一場：20分
3.由本所認定
</t>
  </si>
  <si>
    <t xml:space="preserve">◆1-2資源永續計畫-招收生源
1.一次20分
2.由本所認定
</t>
  </si>
  <si>
    <t xml:space="preserve">◆5-2專業拔尖計畫-論著發表
1.擔任一次：20分
2.由本所認定
</t>
  </si>
  <si>
    <t xml:space="preserve">◆5-2專業拔尖計畫-論著發表
1.擔任一次：10分
2.由本所認定
</t>
  </si>
  <si>
    <t>擔任本所校外活動帶隊老師</t>
  </si>
  <si>
    <t xml:space="preserve">◆4-1海外行囊計畫-增加學生海外進修學習機會 
1.國內活動：15分
2.國外活動：30分
3.由本所認定
</t>
  </si>
  <si>
    <t>協助推動所上事務</t>
  </si>
  <si>
    <t xml:space="preserve">◆5-1人物拔尖計畫-大師講座
1.每次得20分
2.由本所認定
</t>
  </si>
  <si>
    <t>█ 2-3 生涯和合計畫-導師陪伴、廣/深度陪伴
1. 每學期每科目皆依教務處公告截止日期前繳交。
2.每學期按時繳交者得5分。</t>
  </si>
  <si>
    <t>█5-1 人物拔尖計畫-諄誨耕耘、人師楷模
1.獲「專業典範教師」、或教育部及專業學會相關教學優良獎項得10分
2.獲「教學優良教師」得8分。</t>
  </si>
  <si>
    <t>院級教學活動</t>
  </si>
  <si>
    <t xml:space="preserve">
■ 比鄰天涯、教育夥伴
■ 文化傳播、華語培力
1. 舉辦或參與院級各項教學活動/社群。(請假或缺席達2次不得計入) 
 參加者每1活動/社群可得25分。
 活動/社群召集人得50分。
 共同/協同召集人得40分。
2.參加跨系(所)、中心辦理之教學活動或社群。(限本院所屬系所中心辦理)參加1項得25分。
3. 指導學生畢業專題，且符合跨系合作。
 指導1組得30分。
 指導2組或以上得50分。
4. 執行院級教學相關之活動。
   (1)申請主持院級教學計畫活動。
 參與執行者，每一計畫得30分。
 計畫主持人得50分。
 計畫共同/協同主持人得40分。
 計畫申請但未通過，主持人及共同/協同主持人可得一半分數。
   (2)開設院級跨系整合彈性課程。
 深碗課程得50分。
 微型課程得40分。
 多人開課則依比例四捨五入後取整數計分。
   (3)擔任各系之院必修課程授課教師，得40分。
5.其他(與院教學相關事務，請列證明，由院長給分經院教評審議後認列)。至多20分。
</t>
  </si>
  <si>
    <t>院級學術或研究活動</t>
  </si>
  <si>
    <t xml:space="preserve">
■ 比鄰天涯、教育夥伴
■ 文化傳播、華語培力
1. 舉辦或參與院級各項學術、研究活動/社群。(請假或缺席達2次不得計入) 
 參加者每1活動/社群可得25分。
 活動/社群召集人得50分。
 共同/協同召集人得40分。
 參加跨系(所)、中心辦理之學術、研究研討會或社群或活動(限本院所屬系所中心辦理) 參加1項得25分。
2. 執行院級學術或研究相關之活動。
  (1)申請主持院級學術、研究計畫活動。
 參與執行者，每一計畫得30分。
 計畫主持人得50分。
 計畫共同/協同主持人得40分。
 計畫申請但未通過，主持人及共同/協同主持人可得一半分數。
  (2)參與本院跨系或代表本院參與跨院相關學術研究計畫。
 總主持人得50分。
 總計畫共同/協同主持人得40分。
 子計畫主持人得40分。
 子計畫共同/協同主持人得30分。
 參與執行者得30分。
 計畫申請但未通過，主持人及共同/協同主持人可得一半分數。
3. 爭取校外學術研究計畫案或產學合作/研究案(單件金額超過5萬元)。 (不得與校、系級重複認列)
 主持人得50分。
 共同/協同主持人得40分。
4.其他與院學術、研究相關事務，請列證明，由院長給分經院教評審議後認列，至多20分。
</t>
  </si>
  <si>
    <t>協助院務推動</t>
  </si>
  <si>
    <t xml:space="preserve">1. 擔任各項會議委員。
 院級會議委員，得25分。
 擔任校級會議委員，得25分。
(擔任以上各項委員，若會議請假或缺席達2次則不予計分。)
 經院長指派，代表本院出席校內重要活動或會議。得20分。
 經院長指派，代表本院出席校外重要活動或會議。得30分。
2. 代表本學院參與校級活動(含校級社群)。
 學期制或學年制活動得30分。
 任務制/臨時編組活動得20分。
3. 協助院務。
  (1)負責本院或本院各系英語網頁編修，得30分。(若校、系級已有給分，則院級不予任列)
  (2) 擔任本院或本院各系國合老師，得30分。(若校、系級已有給分，則院級不予任列)
  (3)協助院級國際交流事務，得30分。
  (4)參與院級國際志工隊訓練及招募事宜，得40分。
4.協助其他院內相關事務推動，請列證明，由院長給分經院教評審議後認列，至多20分。
</t>
  </si>
  <si>
    <t>1. 每參加1項5分，上限10分
2. 由系(所)認定</t>
  </si>
  <si>
    <t>實際指導本系(所)學生參加校外競賽(與任教課程相關為原則)</t>
  </si>
  <si>
    <t>1. 國際競賽：15分
  全國競賽：12分
  區域競賽：9分
  校內競賽: 6分
2. 未得獎可得一半分數
3. 由系(所)認定</t>
  </si>
  <si>
    <t>教授課程含跨本系所四技部與研究所開設之課程</t>
  </si>
  <si>
    <t>1. 指導研究生亦可認列，但不可於服務項目中重複計算
2. 由系(所)認定</t>
  </si>
  <si>
    <t>開設彈性課程 (深碗課程/微型課程)、遠距課程[限本系(所)開設之遠距課程]</t>
  </si>
  <si>
    <t>●3-2-2風華正盛計畫
1. 每門10分
2. 由開課系(所)、中心認定</t>
  </si>
  <si>
    <t>擔任本系(所)學生海外實習指導老師</t>
  </si>
  <si>
    <t>●4-1-2海外行囊計畫
1. 每指導1人4分，上限32分
2. 至海外實習單位訪視者15分，至多15分
3. 由系(所)認定</t>
  </si>
  <si>
    <t>擔任本系(所)學生國內實習指導老師</t>
  </si>
  <si>
    <t>●7-1-2產業接軌計畫
1. 每指導1人3分，上限27分
2. 至國內實習單位訪視者3分，至多9分
3. 由系(所)認定</t>
  </si>
  <si>
    <t>協助系(所)申請校(院)
級指定之計畫案</t>
  </si>
  <si>
    <t>●5-2-2專業拔尖計畫
1. 撰寫並執行計畫案1案40分
2. 未獲通過者可得一半分數
3. 由系(所)認定</t>
  </si>
  <si>
    <t>承接國內(外)產官學合作(研究)或委託案並簽訂合約</t>
  </si>
  <si>
    <t>●1-2-1資源永續計畫
●2-2-3專業融合計畫
1. 每案19999元(含)以下者: 12分
2. 每案2萬元(含)以上~49999元(含)以下者: 18分
3. 每案5萬元(含)以上: 40分
4. 主持人 *1，共同或協同住主持人*0.5
5. 若為本系(所)課程所簽訂之合約，可得一半分數
6. 由系(所)認定</t>
  </si>
  <si>
    <t>1. 1案15分
2. 未獲通過者可得8分
3. 若多人共同指導，則分數依人數平均分配
4. 由系(所)認定</t>
  </si>
  <si>
    <t>發表於有全文外審制度之學術刊物的論文</t>
  </si>
  <si>
    <t>●5-2-1專業拔尖計畫
1. 依照“文藻外語大學獎勵教師論文著作、創研作品實施要點”每得一點可得4分，至多40分
2. 佐證資料請依 “文藻外語大學外語教學系暨外語文教事業發展研究所學術刊物資料檢核表”檢附相關文件
3. 由系(所)認定</t>
  </si>
  <si>
    <t>1. 以每項3分為原則計算
2. 申請科技部專題研究計畫，未獲通過者可得8分
3. 由系(所)認定</t>
  </si>
  <si>
    <t>支援系(所)招生</t>
  </si>
  <si>
    <t>●1-2-2資源永續計畫
1. 支援校內招生宣導，每次3分
2. 支援校外[台中(含)以北及花東地區]招生宣導，每次15分
3. 支援校外(台中以南不含高雄)招生宣導，每次10分
4. 支援校外(高雄區域)招生宣導，每次5分
5. 由系(所)認定</t>
  </si>
  <si>
    <t>學期間提供學生專業課程補救/補充教學並有具體紀錄(無鐘點費)</t>
  </si>
  <si>
    <t>1. 認定標準: 老師提供每學期至少10週，每週1小時以上的專業課程補救/補充教學 (輔導人次達30人)
2. 由系(所)認定</t>
  </si>
  <si>
    <t>學期間提供學生語言課程補救/補充教學並有具體紀錄(無鐘點費)</t>
  </si>
  <si>
    <t>●3-1-2誰語爭鋒計畫
1. 認定標準: 老師提供每學期至少10週，每週1小時以上的語言課程補救/補充教學 (輔導人次達30人)
2. 由系(所)認定</t>
  </si>
  <si>
    <t>開發並簽訂海內(外)實習單位</t>
  </si>
  <si>
    <t>1. 海內實習單位，每單位10分
2. 海外實習單位，每單位20分</t>
  </si>
  <si>
    <t>製作供本系(所)課後輔助學習教材</t>
  </si>
  <si>
    <t>●3-1-3 &amp; 3-2-3誰語爭鋒計畫 &amp;風華正盛計畫
1. 每門15分
2. 由系(所)認定</t>
  </si>
  <si>
    <t>協助推動系(所)、中心業務</t>
  </si>
  <si>
    <t>1. 擔任畢業專題指導老師可得15分
2. 擔任畢業專題總指導老師可得15分
3. 擔任系學會指導老師可得15分
4. 指導研究生論文(以四年為限)，每指導1人15分
5. 執行系主任臨時交辦之事項可得10分
6. 由系(所)認定</t>
  </si>
  <si>
    <t>擔任本系所導師工作符合導師聘約共同職責</t>
  </si>
  <si>
    <t>由系(所)認定</t>
  </si>
  <si>
    <t>經登記有案出版商出版及改版之大學以上用書，但不得與研究之學術專書重複列計。</t>
  </si>
  <si>
    <t>實際指導學生參加校外競賽(與任教課程相關為原則)。</t>
  </si>
  <si>
    <t xml:space="preserve">1.每一團體或個人得獎，可累計得分如下，上限為12分。
國際競賽：15分
全國競賽：10分
區域競賽：5分
2.未獲獎可得一半分數。
</t>
  </si>
  <si>
    <t>參加系辦理與教學、研究相關之研討會、研習、訓練、講座等活動</t>
  </si>
  <si>
    <t>擔任本所研究生論文指導教授，或系畢業專題指導老師</t>
  </si>
  <si>
    <t>擔任各課程召集人，並有具體貢獻者</t>
  </si>
  <si>
    <t>例如召開課程會議，或提供教案、輔導新進老師等。每一事項可得5分。上限10分。</t>
  </si>
  <si>
    <t>獲本系推薦參加校專業典範教師或教學傑出獎選拔</t>
  </si>
  <si>
    <t>若獲獎則在校指標認列</t>
  </si>
  <si>
    <t>實際推動或執行系內與教學相關計畫</t>
  </si>
  <si>
    <t>開設並教授專業服務學習或深碗、微型課程</t>
  </si>
  <si>
    <t>參與教師教學研究社群</t>
  </si>
  <si>
    <t>其他與系教學相關事務，請列證明，由系教評會評定給分。</t>
  </si>
  <si>
    <t>發表於有審查制度之學術性學報、期刊論文</t>
  </si>
  <si>
    <t>發表專書或專書篇章</t>
  </si>
  <si>
    <t xml:space="preserve">1.發表具ISBN國際標準書號且由大學或知名學術出版(academicpress)出版之專書或章
專書:20分
篇章:10分
第一作者*1；
第二作者*0.5；
第三作者以後*0.3；
2.發表具ISBN國際標準
 書號且由一般出版社(commercial press)出版之專書或篇章
專書: 10分
篇章: 5分
第一作者*1；
第二作者*0.5；
第三作者以後*0.3；
3. 主編多人合著有審稿制度之學術專書: 5分
</t>
  </si>
  <si>
    <t>與校指標相同，可重複認列</t>
  </si>
  <si>
    <t>發表學術研討會論文</t>
  </si>
  <si>
    <t xml:space="preserve">第一/通訊作者*1；
第二作者*0.5；
第三作者*0.3；
第四作者以後*0.1
</t>
  </si>
  <si>
    <t xml:space="preserve">1.廣度研習 (完成至少32小時者): 20分
2.深度研習 (完成每工作日至少半日參與，累計至少四週者): 20分
3.深耕服務: (完成一學期產業深耕服務並簽訂產學合作合約): 20分
</t>
  </si>
  <si>
    <t>簽訂產官學合作或研究案</t>
  </si>
  <si>
    <t>申請科技部計畫補助</t>
  </si>
  <si>
    <t xml:space="preserve">1. 獲科技部補助20分。
2. 未獲補助10分
</t>
  </si>
  <si>
    <t>擔任學生科技部專題研究計畫或大專畢業生創業服務計畫等之指導老師</t>
  </si>
  <si>
    <t>1． 獲補助得10分。
2． 未獲補助得5分。</t>
  </si>
  <si>
    <t>其他與研究相關事務，請列證明，由系教評會評定給分。</t>
  </si>
  <si>
    <t>學生職涯諮詢輔導（非導師），或課程補救教學</t>
  </si>
  <si>
    <t>成功介紹學生就業或為學生撰寫升學或就業推薦函</t>
  </si>
  <si>
    <t>簽訂業界實習合約書</t>
  </si>
  <si>
    <t>擔任實習指導老師</t>
  </si>
  <si>
    <t>每指導1位實習生2分。</t>
  </si>
  <si>
    <t>協助系招生工作</t>
  </si>
  <si>
    <t xml:space="preserve">1. 擔任各項入學試務工作，每項得2分。
2. 擔任校內外招生宣導工作，每項得2分。
</t>
  </si>
  <si>
    <t>擔任系各項委員會工作</t>
  </si>
  <si>
    <t xml:space="preserve">1. 擔任系委員會委員，且請假或缺席未達2次，每一項得5分
2. 召集人另加5分，上限20分。
</t>
  </si>
  <si>
    <t>擔任系導師</t>
  </si>
  <si>
    <t xml:space="preserve">1擔任系導師10分。
2.出席與學生輔導有關之活動，例如系學會會議、英語初戀營、運動會、轉學生座談等，每一項加2分。
</t>
  </si>
  <si>
    <t>優良導師</t>
  </si>
  <si>
    <t xml:space="preserve">1.獲選校優良導師20分
2.代表本系，未獲選校級10分。
</t>
  </si>
  <si>
    <t>導生評量</t>
  </si>
  <si>
    <t>學年平均4（含）以上者10分。3.5(含)-4者5分。</t>
  </si>
  <si>
    <t>其他有助提升校譽之校內、外服務及學生輔導相關事務，請列證明，由系教評會評定給分。</t>
  </si>
  <si>
    <t>每學期教學意見調查與評量。</t>
  </si>
  <si>
    <t>擔任系（所）學生畢業製作專題、
論文指導老師。</t>
  </si>
  <si>
    <t>論文、產學合作(研究)、
展演、政府機構專題計畫</t>
  </si>
  <si>
    <t>1.每一項40分</t>
  </si>
  <si>
    <t>獲得專業技術證照、或獲專業獎項</t>
  </si>
  <si>
    <t>參加或出席校內外相關研習活動並取得證書（證明）或資格</t>
  </si>
  <si>
    <t>協助系(所) 業務推動</t>
  </si>
  <si>
    <t>擔任學生實習訪視老師</t>
  </si>
  <si>
    <t xml:space="preserve">1. 實習輔導教師訪視輔導學生每1人可得2分。
2. 訪視實習機構位於北、中部地區者，訪視輔導學生每1人可加3分
</t>
  </si>
  <si>
    <t>實際指導學生參加校外競賽獲獎(與任教課程相關為原則)</t>
  </si>
  <si>
    <t xml:space="preserve">■ 精進畢業專題與競賽作品的質和量
1. 國際競賽：
前三名：25分
其他正式獎項：20分
入圍或其他獎項：15分
2. 全國競賽：
政府相關單位主辦：前三名得20分，佳作或優選類得15分，入圍或其他獎項得10分
非政府相關單位主辦：佳作或優選以上得15分，入圍其他獎項得10分，僅一項作品列入得分
3. 區域競賽：佳作或優選以上得10分，僅一項作品列入得分。
</t>
  </si>
  <si>
    <t>擔任校內專題或競賽菁英團隊指導教老師</t>
  </si>
  <si>
    <t xml:space="preserve">■ 精進畢業專題與競賽作品的質和量
■ 推動跨院、系、中心合作
1. 指導專題指導老師，每組得5分(跨院、系、中心得10分)，協同指導每組得3分(跨院、系、中心得10分)
2. 擔任畢業專題總召老師得10分，副總召老師得5分
3. 擔任菁英團隊指導老師並指導學生參加競賽得10分
</t>
  </si>
  <si>
    <t>參加系辦理與教學相關之研討會、研習、訓練、講座等活動</t>
  </si>
  <si>
    <t xml:space="preserve">■ 精進畢業專題與競賽作品的質和量
每參加一項活動得2分
</t>
  </si>
  <si>
    <t>推動提升學生實習與就業率</t>
  </si>
  <si>
    <t xml:space="preserve">■ 提升實習與就業率
協助尋找、接洽廠商簽訂MOU相關事宜，一家廠商得10分
參與政府部門推動提升實習補助計畫之相關人員，得20分
</t>
  </si>
  <si>
    <t>創新教學</t>
  </si>
  <si>
    <t xml:space="preserve">■ 推行「翻轉教室」教學
1. 一門課採用翻轉教室教學得20分
2. 一門課全英文授課得20分
3. 採用英文講義、原文書籍得10分
4. 經營教學網路社群，一個社群得2分，最多10分
</t>
  </si>
  <si>
    <t>有效期內國際證照10分，非國際證照5分</t>
  </si>
  <si>
    <t>其他與系教學相關推動事務，請列證明，由系教評會評定給分</t>
  </si>
  <si>
    <t xml:space="preserve">■ 提升研究論文與產學合作案的數量與金額
■ 推動跨系合作
1. 簽訂金額達5萬元以上(含)之產學合作或研究案，每5萬元得30分，超過5萬元以上之金額，可增列到其他項次加分(若有共同、協同、參與主持，彼此議定合約總金額分攤比例)
2. 5萬元以下之產學合作或研究案，每一案得20分
3. 跨院系中心合作案，加10分
4. 依向政府機構申請研究補助案，未過者每案得15分(若有共同、協同、參與主持，彼此議定分攤比例)。
</t>
  </si>
  <si>
    <t xml:space="preserve">■ 提升研究論文與產學合作案的數量與金額 (需標明文藻)
學術性期刊論文、研討會論文，每篇30分
第一/通訊作者*1；
第二作者*0.5；
第三作者*0.3；
第四作者以後*0.1
</t>
  </si>
  <si>
    <t xml:space="preserve">■ 提升研究論文與產學合作案的數量與金額
1. 廣度研習 (完成至少32小時者): 10分
2. 深度研習 (完成每工作日至少半日參與，累計至少二週者): 20分
</t>
  </si>
  <si>
    <t>執行國際交流與合作案</t>
  </si>
  <si>
    <t xml:space="preserve">■ 拓展東協國家之學術與產業合作
1. 參訪東協國家學校或企業，以促進彼此學術交流、學生實習機會，得25分
2. 邀請具有國際學術地位的外國學者或國際企業人士至本系進行學術和產業相關合作討論與國際交流，得25分。
</t>
  </si>
  <si>
    <t xml:space="preserve">■ 提升實習與就業率
1. 成功介紹學生就業成功，每人可得30分
2. 為學生撰寫升學或就業推薦函，每封可得10分
</t>
  </si>
  <si>
    <t>媒合學生校外實習或擔任實習指導老師</t>
  </si>
  <si>
    <t xml:space="preserve">■ 提升實習與就業率
1. 成功媒合學生與廠商校外實習，1個學生成案得10分
2. 每指導1位實習生得5分
</t>
  </si>
  <si>
    <t xml:space="preserve">■ 強化招生策略與行動
1. 擔任各項入學試務工作，每項得2分
2. 擔任校內外招生宣導工作，每項得2分(外縣市每項5分)
3. 國外招收境外生得20分，具體成效得30分。
4. 招生相關文宣品製作，得10分
</t>
  </si>
  <si>
    <t>聯繫系友</t>
  </si>
  <si>
    <t xml:space="preserve">■ 加強系友連繫工作
1. 參加系友回娘家活動，每次得5分。
2. 聯繫系友參加系友回娘家活動，成功邀約1位得5分。
</t>
  </si>
  <si>
    <t>協助系上行政作業</t>
  </si>
  <si>
    <t xml:space="preserve">1. 各項系上會議出席率皆達80%者，得5分。
2. 協助系上排課，得10分
3. 協助系上文宣工作得10分
4. 擔任校內委員，一個委員職分得5分，最多得10分
</t>
  </si>
  <si>
    <t>服務學習</t>
  </si>
  <si>
    <t>擔任校外(含國際)志工服務老師，得10分</t>
  </si>
  <si>
    <t>其他與系上輔導、服務相關推動事務，請列證明，由系教評會評定給分</t>
  </si>
  <si>
    <t>1. 每參加1項5分，致多4項。
2. 中心認定。</t>
  </si>
  <si>
    <t>擔任本中心國內(外)學生實習指導老師</t>
  </si>
  <si>
    <t>準時繳交教學檔案</t>
  </si>
  <si>
    <t xml:space="preserve">1. 課程每門2分，上限10分。
2. 中心認定。
</t>
  </si>
  <si>
    <t>協助中心開設新課程、創意課程、將教育議題融入教學、彈性課程、遠距課程等</t>
  </si>
  <si>
    <t>■  8-1-2課程翻轉計畫
1. 開設課程每門10分，上限2門。
2. 提供教材或教學分享每件2分，上限4分。
3. 中心認定。</t>
  </si>
  <si>
    <t>實際指導學生參加校外競賽。</t>
  </si>
  <si>
    <t xml:space="preserve">1. 國際競賽：15分
   全國競賽：12分
   區域競賽：9分
   校內競賽：6分
2. 未得獎可得一半分數。
3. 中心認定。
</t>
  </si>
  <si>
    <t>其它</t>
  </si>
  <si>
    <t>中心認定。</t>
  </si>
  <si>
    <t>擔任校內、校外出版學術刊物編輯人員或擔任國內外學術期刊審查人</t>
  </si>
  <si>
    <t>1. 刊物編輯每學期5分。
2. 審查：
   升等論文15分
   學術期刊15分
   研討會論文5分
3.檢附佐證，中心認定。</t>
  </si>
  <si>
    <t>■  5-2-2專業拔尖計畫
1. 依照“文藻外語大學獎勵教師論文著作、創研作品實施要點”每得一點可得4分，至多40分。
2. 佐證資料須依校務基本資料庫（表1-9~1-11）填報資料規定呈現。
3. 由中心認定。</t>
  </si>
  <si>
    <t>受評年度申請但未通過科技部計畫者</t>
  </si>
  <si>
    <t>國內外研討會發表者</t>
  </si>
  <si>
    <t>1. 口頭發表；國內每次10分，國外每次15分。
2. 由中心認定。</t>
  </si>
  <si>
    <t>至校外擔任與專業相關之專題演講或展演（不含有學分之課程）</t>
  </si>
  <si>
    <t xml:space="preserve">1. 每次5分。
2. 由中心認定。
</t>
  </si>
  <si>
    <t>由中心認定。</t>
  </si>
  <si>
    <t xml:space="preserve">■  1-2-2資源永續計畫
1. 每參加1項5分，上限15分。
2. 系(所)、中心認定。
</t>
  </si>
  <si>
    <t>出席校內外各項學生事務與輔導之相關研習活動（教師、導師、行政人員）並取得證書（證明）或資格</t>
  </si>
  <si>
    <t xml:space="preserve">1. 每參加1項2分，上限12分。
2. 檢附佐證，系(所)、中心認定。
</t>
  </si>
  <si>
    <t>■  5-2-2專業拔尖計畫
1. 撰寫並執行計畫案1案40分。
2. 主持人：分數*1
   共同主持人：分數*0.8
3. 未獲通過者可得一半分數。</t>
  </si>
  <si>
    <t>擔任中心導師工作</t>
  </si>
  <si>
    <t>1. 符合導師聘約共同職責5分。
2. 定期繳交面談紀錄冊3分。
3. 中心認定。</t>
  </si>
  <si>
    <t>1. 認定標準: a. 老師每學期提供至少10週，每週1小時以上的專業課程補救/補充教學；b. 每學期輔導累積達20人次。
2. 由中心認定。</t>
  </si>
  <si>
    <t>1.擔任教育部或各級學校校外諮詢委員
2.擔任各級學校訪視評鑑委員
3.擔任國家考試命題、口試或閱卷委員
4.擔任校級研習（討）會之專題演講者
5.擔任校內、外研究生論文口試委員（不含指導教授）</t>
  </si>
  <si>
    <t xml:space="preserve">1. 第1~4項每次10分、第5項每次5分。
2. 系(所)、中心認定。
</t>
  </si>
  <si>
    <t>擔任學生營隊與重要活動指（輔）導老師</t>
  </si>
  <si>
    <t>落實全人教育、聖吳甦樂與聖安琪精神，提升教師教學職能</t>
  </si>
  <si>
    <t>協助執行學院公開徵求或交付之整合型或任務型教學相關計畫</t>
  </si>
  <si>
    <t>執行學院交付之整合型或任務型研究相關計畫</t>
  </si>
  <si>
    <t>■「雨後春筍、出類拔萃」典範人師育成計畫(5-1)、
■瑜亮協合、群雁行遠」教師職能提升計畫(4-1)、
■「全人教育、生命牧養」學生培成行動計畫(1-1) 、
■「跨域越界、連動異境」公民能力養成計畫(2-1)
1.科技部或教育部研究相關之計劃
  ※整合型35分：主持人*1；共同或子計畫主持人*0.5
  ※個別型25分：主持人*1；共同主持人*0.5
  ※備註：提出申請，但未獲通過者，上述分數*0.6
2.科技部與教育部以外，其他政府部門研究相關之計劃
  ※整合型30分：主持人*1；共同或子計畫主持人*0.5
  ※個別型20分：主持人*1；共同主持人*0.5
  ※備註：提出申請，但未獲通過者，上述分數*0.6
3.代表院級簽訂產業或民間機構委託之研究相關之計劃
  ※整合型30分：主持人*1；共同或子計畫主持人*0.5
  ※個別型：
  甲、產學合作案：3萬以下每案10分；3~5萬每案12分；5萬以上每案15分
  乙、產學合作研究案：3萬以下每案15分； 3~5萬每案18分；5萬以上每案20分
  ※備註：主持人*1；共同主持人*0.5
4.代表院級爭取校內研究相關之計劃
  ※整合型30分：主持人*1；共同或子計畫主持人*0.5
  ※個別型15分：主持人*1；共同主持人*0.5
  ※備註：提出申請，但未獲通過者，上述分數*0.6
5.代表學院執行全校性計畫相關行動方案，如教學卓越計畫、學務處品德教育、生命教育或性別教育…等方案，每案20分。
6.籌辦院級之研討、研習或工作坊(如教學專業成長研習/社群活動…等)，最高30分。
  ※主籌辦者：1天(含)以內者，每項15分；1~3(含)天者，每項20分；4天(含)以上者，每項30分
  ※協助辦理者：上述配分*0.5</t>
  </si>
  <si>
    <t>執行或協助辦理院級公開徵求之重點業務推動或服務相關計畫或活動</t>
  </si>
  <si>
    <t>■「全人教育、生命牧養」學生培成行動計畫(1-1) 、
■「跨域越界、連動異境」公民能力養成計畫(2-1) 
1.執行或協助院級評鑑之準備、資料分析與撰寫…等相關事務者，每次15分。
2.籌劃與帶領院級海外師生服務隊：30分
3.籌辦與帶領院級國內師生服務隊
  ※4天(不含)以內者，每項20分；
  ※4天(含)以上者，每項2分
4.代表學院擔任校級代表：每項10分，至多20分。
  ※每月召開一次(含)以上者，每項20分，
  ※每月召開少於一次者，每項10分，
5.擔任院級代表：每項5分，至多15分。
6.擔任學院國合老師，並實際協助國際合作事宜之聯繫、安排..等相關事宜者：25分。
7.代表學院出席校級國際合作相關會議、餐會…等相關事宜：15分。
8.協助院級訪問教授、客座教授規劃接待事宜、安排與相關接待事宜者，每次20分。出席相關座談會、諮詢會或研習活動者，每次10分。
9. 代表學院支援校級招生活動、擔任趣味競賽代表…等，每項15分。</t>
  </si>
  <si>
    <t>執行或協助辦理院級推動之學生輔導相關計畫或活動</t>
  </si>
  <si>
    <t>■「全人教育、生命牧養」學生培成行動計畫(1-1) 、
■「跨域越界、連動異境」公民能力養成計畫(2-1)
1.籌劃與辦理院級各項學生成長活動(如：學生營隊、競賽、研討或研習會、工作坊與專題講座……)：
  ※主要籌辦者：1天(含)以內者，每項10分；1~3(含)天者，每項20分；4天(含)以上者，每項30分
  ※協助辦理者：上述配分*0.5</t>
  </si>
  <si>
    <t>課程創新</t>
  </si>
  <si>
    <t>成果分享</t>
  </si>
  <si>
    <t>其他相關表現</t>
  </si>
  <si>
    <t>其他研究表現</t>
  </si>
  <si>
    <t>協助推動通識中心業務</t>
  </si>
  <si>
    <t>其他專業服務</t>
  </si>
  <si>
    <t>配合中心教學工作並確實執行</t>
  </si>
  <si>
    <t xml:space="preserve">【提升體育教學規畫暨學術研究能力】
PE00-3-0-11-HC51
1. 全程參與體育教學工作坊得20分。
2. 配合中心排課需求得20分。
3. 負責規劃並執行中心未來發展之業務得10分。
</t>
  </si>
  <si>
    <t xml:space="preserve">1. 教學評量平均4.25分以上得20分。
2. 4.25分至4.0分得15分。
3. 3.99至3.5分得10分。
</t>
  </si>
  <si>
    <t xml:space="preserve">【開設體育創新課程】
PE00-1-0-7-HC71
【開設國際體育管理學程相關課程】PE00-1-0-16-HC71
1. 成功開設一門配合中心發展需求之選修課程得30分。
2. 擔任寒暑假運動育樂營指導老師得20分。
3. 擔任本校推廣教育中心授課教師20分。
※檢附作證資料，由中心認定。
</t>
  </si>
  <si>
    <t>教學專業成長</t>
  </si>
  <si>
    <t xml:space="preserve">【教學研究社群】
PE00-1-0-2-HC31
1. 參加教學社群。
2. 參加體育專業研習會得。
3. 取得體育專業證照。
※以上每項得20分，需檢附作證資料，由中心認定。
</t>
  </si>
  <si>
    <t xml:space="preserve">【教師個人專業成長計畫】
PE00-3-0-11-HC31
1. 發表於優良期刊 (SCI、SSCI、A&amp;HCI、TSSCI、CSSCI、THCI或公認之同等級期刊) 論文， 每篇得60分。(需標明文藻)
2. 發表於一般學術性期刊論文， 每篇得50分。(需標明文藻)
3. 執行產學合作研究案並完成結案報告，每案得40分。
4. 發表於有審查制度之學術研討會論文，每篇得40分。(需標明文藻)
5. 出版具ISBN國際標準書號且正式出版之專書或論文集，每本得40分。(需標明文藻)
6. 申請科技部專題研究計畫，每案得40分。
※需檢附佐證資料
</t>
  </si>
  <si>
    <t>學術研究參與</t>
  </si>
  <si>
    <t xml:space="preserve">【教師個人專業成長計畫】
PE00-3-0-11-HC31
1. 擔任校內外與專業相關之專題演講或展演(不含有學分之課程)。
2. 擔任國內外學術期刊或學位論文或升等論文之審查人。
3. 擔任學術研討會引言人、主持人或講評人
4. 參加體育相關專業學術研討會。
※每項得20分，需檢附佐證資料，由中心認定。
</t>
  </si>
  <si>
    <t>執行校外產學合作案或委託案</t>
  </si>
  <si>
    <t xml:space="preserve">【體育專業服務】
PE00-4-0-5-HC21
執行一案得30分。
※需檢附佐證資料，由中心認定。
</t>
  </si>
  <si>
    <t>擔任學校運動代表隊指導教練</t>
  </si>
  <si>
    <t xml:space="preserve">【校隊組織訓練】
PE00-4-0-13-HC21
擔任學校運動代表隊教練得20分，助理教練得10分。
※由中心認定。
</t>
  </si>
  <si>
    <t>指導學生或代表學校參加運動競賽獲獎</t>
  </si>
  <si>
    <t xml:space="preserve">指導學生：
1. 國際競賽得10分
全國競賽8分
區域競賽6分
校內競賽4分
2. 未獲獎可得一半分數
3. 系(所)、中心認定
代表學校：
4. 國際競賽得10分
全國競賽8分
區域競賽6分
校內競賽4分
5. 未獲獎可得一半分數
※需檢附佐證資料，由中心認定。
</t>
  </si>
  <si>
    <t>擔任學生或教職員運動性社團指導老師</t>
  </si>
  <si>
    <t xml:space="preserve">【體育專業服務】
PE00-4-0-5-HC21
每項得10分。 
※需檢附佐證資料，由中心認定。
</t>
  </si>
  <si>
    <t>協助推動中心各項業務 (任務編組工作、擔任各項委員會、研習會等)</t>
  </si>
  <si>
    <t xml:space="preserve">每項得10分，上限40分。
※由中心認定。
</t>
  </si>
  <si>
    <t>校外專業服務</t>
  </si>
  <si>
    <t xml:space="preserve">【體育專業服務】
PE00-4-0-5-HC21
1. 擔任校外各單項運動組織委員、理監事、幹部、縣市代表隊之隊職員。
2. 擔任校外各級考試評審委員
3. 擔任校外各級比賽之裁判。
※每項得10分。需檢附佐證資料，由中心認定。
</t>
  </si>
  <si>
    <t>擔任校內各項運動競賽裁判</t>
  </si>
  <si>
    <t xml:space="preserve">【全校性體育競賽活動辦理】
PE00-2-0-1-HC11
每項得10分，上限20分
※由中心認定。
</t>
  </si>
  <si>
    <t>擔任運動志工服務隊指導老師</t>
  </si>
  <si>
    <t xml:space="preserve">【社區服務】
 PE00-4-0-15-HC21
每次得10分。 
※由中心認定。
</t>
  </si>
  <si>
    <t>出席中心重要會議</t>
  </si>
  <si>
    <t xml:space="preserve">無故缺席一次扣3分
※由中心認定。
</t>
  </si>
  <si>
    <t>編織全人思想</t>
  </si>
  <si>
    <t xml:space="preserve">█策略一【課程規劃】：開啟世界公民列車UE00-1-0-1-WZ11 / 策略三【教師增能】：跟隨聖安琪美麗足跡UE00-3-0-1-HC51 / 策略四【靈性陪伴與生命關懷】UE00-4-0-1-HC51
1.編製全人教育/吳甦樂教育/生命教育諸精神(例如：綠色心靈)相關教案或教材。
2.全人教育/吳甦樂教育/生命教育諸精神列入課程單元。
3.開設天主教思想相關之選修課程。
4.開設與吳甦樂教育服務學習相關之選修課程。
※檢附相關證明每案得20分
</t>
  </si>
  <si>
    <t>鏈結全人行動</t>
  </si>
  <si>
    <t xml:space="preserve">■策略一【課程規劃】：開啟世界公民列車UE00-1-0-1-WZ11/ 策略四【靈性陪伴與生命關懷】UE00-4-0-1-HC51 / 策略五【海外鏈結】：鏈結天主教教育聯盟UE00-5-0-1-HC60
1.與校內、外其他單位教師合作之共時、協同課程
2.與校內、外、或跨國等其他單位合作編撰可供教學使用教材。
3.與校內、外、或跨國學術單位合作教學計畫。
4.參與跨單位社群活動
※檢附相關證明每案得20分
</t>
  </si>
  <si>
    <t>攜手全人計畫</t>
  </si>
  <si>
    <t xml:space="preserve">■策略一【課程規劃】：翻轉全人教育地極UE00-1-0-2-HC60
1.配合政策開設開設中心新課程，或不同系院中心之課程者。
2. 配合政策開設深碗或執行翻轉課程者。
3.落實跨領域教學、問題解決、行動導向、社會參與式的課程規劃與教學設計者。
※以上一門得30分
</t>
  </si>
  <si>
    <t>精煉全人礦產</t>
  </si>
  <si>
    <t xml:space="preserve">■策略三【教師增能】
UE-00-3-0-1-HC60
1.協助教師精進教學(由中心認定)。
2.於校內、校外教學實務研討會演講、展演、分享、示範有關教學法、教材、或教學經驗者。
3.與校內、校外其他單位教師合作之共時、協同課程。
4.參加院、系所、中心舉辦之教學與研究相關之研習、訓練、進修，並取得證書(證明)或資格者。
5.參與教學類社群活動
※檢附相關證明每案得20分
</t>
  </si>
  <si>
    <t>教學全人風采</t>
  </si>
  <si>
    <t xml:space="preserve">■策略二【教學品保】
1.教學評量成績優良者(檢附證明)：
平均3.5（含）以上得10分
高於中心平均得20分
2.獲頒教學相關獎項有證明者20分。
3.超鐘點授課未領鐘點費(義務授課)者附佐證資料者20分。
4.擔任進修部或週末課程授課老師者，每門5分；上限20分。
</t>
  </si>
  <si>
    <t>盡心全人奉獻</t>
  </si>
  <si>
    <t xml:space="preserve">■策略四：【靈性陪伴與生命關懷】
UE00-4-0-1HC51
1.學期間提供學生補救/補充教學並有具體紀錄(無鐘點費)。
2.任教班級有特殊生需額外提供特殊教材或額外輔導者。
3.擔任校內外研究生論文指導教授。
4.為學生撰寫申請大學、研究所、或工作、或獎學金之推薦函
5.符合留校8個半天及每週4小時office hours輔導學生之時段
※以上每項得10分【檢附相關證明】
</t>
  </si>
  <si>
    <t>學術研究桂冠</t>
  </si>
  <si>
    <t xml:space="preserve">1.獲學術研究、或其他人文等獎項
2.獲邀擔任專題演講或展演
3.擔任學術研討會之引言人、主持人或講評人
4.獲得發明專利
※檢附證明每案20分
</t>
  </si>
  <si>
    <t>學術研究篇章</t>
  </si>
  <si>
    <t xml:space="preserve">1.發表於有審查制度且具ISBN國際標準書號之學術性學報、期刊論文、專書、專書篇章、學術研討會論文
※檢附證明每案20分
※主編多人合著有審稿制度之學術專書(按比例給分)
※有投稿但未獲錄用者給予一半分數
2.發表於有審查制度且具ISBN國際標準書號之學術性學報、期刊論文、專書、專書篇章、學術研討會論文，且與吳甦樂教育或天主教教育直接相關聯者
※檢附證明每案30分
※主編多人合著有審稿制度之學術專書(按比例給分)
※有投稿但未獲錄用者給予一半分數
</t>
  </si>
  <si>
    <t>學術專書篇章</t>
  </si>
  <si>
    <t xml:space="preserve">1.發表具ISBN國際標準書號且由大學或知名學術出版社出版之專書或篇章
2.發表具ISBN國際標準
3.主編多人合著有審稿制度之學術專書(按比例給分)
※檢附證明每案30分
4.如以上各項與吳甦樂教育或天主教教育直接相關聯者
※檢附證明每案40分
</t>
  </si>
  <si>
    <t>專產耕耘增能</t>
  </si>
  <si>
    <t xml:space="preserve">1.教師專業證照：一張5分，最高10分。
2.廣度研習(完成至少32小時者)：10分
3.深度研習(完成每工作日至少半日參與，累計至少四週者)：10分
4.深耕服務：(完成一學期產業深耕服務並簽訂產學合作合約)：20分。
</t>
  </si>
  <si>
    <t>學術群英相會</t>
  </si>
  <si>
    <t xml:space="preserve">■策略三【教師增能】：跟隨聖安琪美麗足跡UE00-3-0-1-HC51；策略四【靈性陪伴與生命關懷】UE00-4-0-2-HC31；策略五【海外鏈結】鏈結天主教教育聯盟UE00-5-0-1-HC60
1.籌組執行或參與吳甦樂教育或天主教教育相關之研習、研討會、年會、產官學研究案(含科技部)等
※籌組執行1件國際性質40分。
國內性質20分，並視工作分配情況按比例給分；最高30分。
※參與1件5分，最高20分。
※有申請但未通過者給予一半分數
2.籌組執行或參與院、系所、中心所舉辦之教學與研究相關之研習、研討會、年會、產官學研究案(含科技部)等
※籌組執行1件國際性質40分。
國內性質20分，並視工作分配情況按比例給分；最高30分。
※參與1件5分，最高20分。
※有申請但未通過者給予一半分數
3.籌組執行或參與吳甦樂教育或天主教教育相關之社群(一學期至少4次)
※籌組執行1件20分，並視工作分配情況按比例給分；最高30分。
※參與1件5分，最高20分。
4.籌組執行或參與院、系所、中心所舉辦之教學與研究相關之社群(一學期至少4次)
※籌組執行1件20分，並視工作分配情況按比例給分；最高30分。
※參與1件5分，最高20分。
</t>
  </si>
  <si>
    <t>紮根鏈結共好</t>
  </si>
  <si>
    <t xml:space="preserve">■策略三【教師增能】：跟隨聖安琪美麗足跡UE00-3-0-1-HC51；策略四【靈性陪伴與生命關懷】UE00-4-0-2-HC51策略五【海外鏈結】鏈結天主教教育聯盟籌畫者UE00-4-0-2-HC60
1.籌畫執行或參與吳甦樂教育或天主教教育相關靈性培育活動
國際每件40分；國內20分。
參加者每次5分，至多20分。
2.奉派支援或參與校外天主教相關活動
國際每件40分；國內20分。
參加者每次5分，至多20分。
</t>
  </si>
  <si>
    <t>慶典禮儀營建</t>
  </si>
  <si>
    <t xml:space="preserve">■策略三【教師增能】：跟隨聖安琪美麗足跡UE00-3-0-1-HC51；策略四【靈性陪伴與生命關懷】UE00-4-0-2-HC31
1.籌畫執行或參與校內天主教禮儀活動(例如校慶、榮退、追思等彌撒)
每件10分，最多40分。
參加者每次5分，至多20分。
2.擔任中心學生組織指導老師
20分(人數若少於10人以半數計)
3. 擔任中心開設之支其他小團體指導老師(如讀經班、慕道班等)每班10分，至多20分。
4.提供個別晤談或靈修輔導等深度陪伴
每一人次2分，最多20分。
</t>
  </si>
  <si>
    <t>樂與學生共處</t>
  </si>
  <si>
    <t xml:space="preserve">策略四【靈性陪伴與生命關懷】：
UE00-4-0-2-HC31
1.擔任其他單位主辦之活動帶領者(例如英語初戀營靜思與晚禱活動)
一項5分，最多20分。
2.帶領學生或支援團體組織至海內外進行服務
海外每案40分
國內每案10分，最多40分
3.擔任校內其他具服務性質、但非中心所屬之學生社團指導老師
任期一學年者20分，不足者按比例給分。
4.擔任校內其他具服務性質之工作者
任期一學年者20分，不足者按比例給分。
5.其他服務項目
教師自列並附佐證，由中心教評會認列決定實得分數，以20分為限
</t>
  </si>
  <si>
    <t>1. 每參加1項5分
2. 系(所)、中心認定</t>
  </si>
  <si>
    <t>1. 每科加10分
2. 系(所)、中心認定</t>
  </si>
  <si>
    <t>1. 每場5分
2. 系(所)、中心認定</t>
  </si>
  <si>
    <t>1. 每次10分
2. 系(所)、中心認定</t>
  </si>
  <si>
    <t xml:space="preserve">1. 每輔導一人1分
2. 系(所)、中心認定
</t>
  </si>
  <si>
    <r>
      <t>一、</t>
    </r>
    <r>
      <rPr>
        <b/>
        <sz val="12"/>
        <color indexed="8"/>
        <rFont val="微軟正黑體"/>
        <family val="2"/>
      </rPr>
      <t>校級評鑑項目</t>
    </r>
    <r>
      <rPr>
        <sz val="12"/>
        <color indexed="8"/>
        <rFont val="微軟正黑體"/>
        <family val="2"/>
      </rPr>
      <t>(校級總分占30%，教學、研究、服務(輔導)教師自訂每項配分最高20%、最低5%)</t>
    </r>
  </si>
  <si>
    <r>
      <t>█2-3 生涯和合計畫-導師陪伴、廣/深度陪伴
1.</t>
    </r>
    <r>
      <rPr>
        <sz val="12"/>
        <color indexed="8"/>
        <rFont val="微軟正黑體"/>
        <family val="2"/>
      </rPr>
      <t>教師</t>
    </r>
    <r>
      <rPr>
        <sz val="12"/>
        <color indexed="10"/>
        <rFont val="微軟正黑體"/>
        <family val="2"/>
      </rPr>
      <t>依個人表現</t>
    </r>
    <r>
      <rPr>
        <sz val="12"/>
        <color indexed="8"/>
        <rFont val="微軟正黑體"/>
        <family val="2"/>
      </rPr>
      <t>自我評分。</t>
    </r>
  </si>
  <si>
    <r>
      <t>█5-1 人物拔尖計畫-諄誨耕耘、人師楷模
1.獲「專業典範教師」、或教育部及專業學會相關教學優良獎項得10分
2.獲</t>
    </r>
    <r>
      <rPr>
        <sz val="12"/>
        <color rgb="FF000000"/>
        <rFont val="新細明體"/>
        <family val="1"/>
      </rPr>
      <t>「</t>
    </r>
    <r>
      <rPr>
        <sz val="12"/>
        <color indexed="8"/>
        <rFont val="微軟正黑體"/>
        <family val="2"/>
      </rPr>
      <t>教學優良教師</t>
    </r>
    <r>
      <rPr>
        <sz val="12"/>
        <color rgb="FF000000"/>
        <rFont val="新細明體"/>
        <family val="1"/>
      </rPr>
      <t>」</t>
    </r>
    <r>
      <rPr>
        <sz val="12"/>
        <color indexed="8"/>
        <rFont val="微軟正黑體"/>
        <family val="2"/>
      </rPr>
      <t>得8分。</t>
    </r>
  </si>
  <si>
    <r>
      <t>二、院級評鑑項目</t>
    </r>
    <r>
      <rPr>
        <b/>
        <sz val="12"/>
        <color indexed="8"/>
        <rFont val="微軟正黑體"/>
        <family val="2"/>
      </rPr>
      <t>：</t>
    </r>
    <r>
      <rPr>
        <sz val="12"/>
        <color indexed="8"/>
        <rFont val="微軟正黑體"/>
        <family val="2"/>
      </rPr>
      <t>院長整體評分占5%，另各項評分占15%(總項次應小於5項) ，其教學、研究、服務(輔導)分數各為三分之一)</t>
    </r>
  </si>
  <si>
    <r>
      <t xml:space="preserve">2-2專業融合計畫, 5-1人物拔尖計畫 </t>
    </r>
    <r>
      <rPr>
        <sz val="12"/>
        <color indexed="8"/>
        <rFont val="微軟正黑體"/>
        <family val="2"/>
      </rPr>
      <t>參加1次得10分</t>
    </r>
  </si>
  <si>
    <r>
      <t>2-2專業融合計畫</t>
    </r>
    <r>
      <rPr>
        <sz val="12"/>
        <color indexed="8"/>
        <rFont val="微軟正黑體"/>
        <family val="2"/>
      </rPr>
      <t>開設1門課程40分</t>
    </r>
  </si>
  <si>
    <r>
      <t>2-2專業融合計畫</t>
    </r>
    <r>
      <rPr>
        <sz val="12"/>
        <color indexed="8"/>
        <rFont val="微軟正黑體"/>
        <family val="2"/>
      </rPr>
      <t>協同教學1次20分</t>
    </r>
  </si>
  <si>
    <r>
      <t>3-1誰語爭鋒計畫</t>
    </r>
    <r>
      <rPr>
        <sz val="12"/>
        <color indexed="8"/>
        <rFont val="微軟正黑體"/>
        <family val="2"/>
      </rPr>
      <t>提供1次20分</t>
    </r>
  </si>
  <si>
    <r>
      <t>3-1誰語爭鋒計畫</t>
    </r>
    <r>
      <rPr>
        <sz val="12"/>
        <color indexed="8"/>
        <rFont val="微軟正黑體"/>
        <family val="2"/>
      </rPr>
      <t>參與推動、執行或協助辦理者，每項40分</t>
    </r>
  </si>
  <si>
    <r>
      <t>4-2海內知己計畫, 6-2指尖智慧計畫</t>
    </r>
    <r>
      <rPr>
        <sz val="12"/>
        <color indexed="8"/>
        <rFont val="微軟正黑體"/>
        <family val="2"/>
      </rPr>
      <t>參與推動、執行或協助辦理者，每項40分</t>
    </r>
  </si>
  <si>
    <r>
      <t>2-2專業融合計畫, 5-2專業拔尖計畫</t>
    </r>
    <r>
      <rPr>
        <sz val="12"/>
        <color indexed="8"/>
        <rFont val="微軟正黑體"/>
        <family val="2"/>
      </rPr>
      <t>參與推動、執行或協助辦理者，每項40分</t>
    </r>
  </si>
  <si>
    <r>
      <t>1-2資源永續計畫, 3-1誰語爭鋒計畫</t>
    </r>
    <r>
      <rPr>
        <sz val="12"/>
        <color indexed="8"/>
        <rFont val="微軟正黑體"/>
        <family val="2"/>
      </rPr>
      <t>每項20分</t>
    </r>
  </si>
  <si>
    <r>
      <t>3-1誰語爭鋒計畫</t>
    </r>
    <r>
      <rPr>
        <sz val="12"/>
        <color indexed="8"/>
        <rFont val="微軟正黑體"/>
        <family val="2"/>
      </rPr>
      <t>每項40分</t>
    </r>
  </si>
  <si>
    <r>
      <t>4-1海外行囊計畫</t>
    </r>
    <r>
      <rPr>
        <sz val="12"/>
        <color indexed="8"/>
        <rFont val="微軟正黑體"/>
        <family val="2"/>
      </rPr>
      <t>每項40分</t>
    </r>
  </si>
  <si>
    <r>
      <t>5-2專業拔尖計畫</t>
    </r>
    <r>
      <rPr>
        <sz val="12"/>
        <color indexed="8"/>
        <rFont val="微軟正黑體"/>
        <family val="2"/>
      </rPr>
      <t>每項20分</t>
    </r>
  </si>
  <si>
    <r>
      <t>5-1人物拔尖計畫, 5-2專業拔尖計畫</t>
    </r>
    <r>
      <rPr>
        <sz val="12"/>
        <color indexed="8"/>
        <rFont val="微軟正黑體"/>
        <family val="2"/>
      </rPr>
      <t>每項20分</t>
    </r>
  </si>
  <si>
    <r>
      <t>7-1產業接軌計畫</t>
    </r>
    <r>
      <rPr>
        <sz val="12"/>
        <color indexed="8"/>
        <rFont val="微軟正黑體"/>
        <family val="2"/>
      </rPr>
      <t>每項40分</t>
    </r>
  </si>
  <si>
    <r>
      <t>三、</t>
    </r>
    <r>
      <rPr>
        <b/>
        <sz val="12"/>
        <color indexed="8"/>
        <rFont val="Times New Roman"/>
        <family val="1"/>
      </rPr>
      <t xml:space="preserve"> </t>
    </r>
    <r>
      <rPr>
        <b/>
        <sz val="12"/>
        <color indexed="8"/>
        <rFont val="微軟正黑體"/>
        <family val="2"/>
      </rPr>
      <t>系級評鑑項目</t>
    </r>
    <r>
      <rPr>
        <sz val="12"/>
        <color indexed="8"/>
        <rFont val="微軟正黑體"/>
        <family val="2"/>
      </rPr>
      <t>：系主任整體評分占</t>
    </r>
    <r>
      <rPr>
        <sz val="12"/>
        <color indexed="8"/>
        <rFont val="Times New Roman"/>
        <family val="1"/>
      </rPr>
      <t>10%(</t>
    </r>
    <r>
      <rPr>
        <sz val="12"/>
        <color indexed="8"/>
        <rFont val="微軟正黑體"/>
        <family val="2"/>
      </rPr>
      <t>其教學、研究、服務</t>
    </r>
    <r>
      <rPr>
        <sz val="12"/>
        <color indexed="8"/>
        <rFont val="Times New Roman"/>
        <family val="1"/>
      </rPr>
      <t>(</t>
    </r>
    <r>
      <rPr>
        <sz val="12"/>
        <color indexed="8"/>
        <rFont val="微軟正黑體"/>
        <family val="2"/>
      </rPr>
      <t>輔導</t>
    </r>
    <r>
      <rPr>
        <sz val="12"/>
        <color indexed="8"/>
        <rFont val="Times New Roman"/>
        <family val="1"/>
      </rPr>
      <t>)</t>
    </r>
    <r>
      <rPr>
        <sz val="12"/>
        <color indexed="8"/>
        <rFont val="微軟正黑體"/>
        <family val="2"/>
      </rPr>
      <t>分數各為三分之一</t>
    </r>
    <r>
      <rPr>
        <sz val="12"/>
        <color indexed="8"/>
        <rFont val="Times New Roman"/>
        <family val="1"/>
      </rPr>
      <t>)</t>
    </r>
    <r>
      <rPr>
        <sz val="12"/>
        <color indexed="8"/>
        <rFont val="微軟正黑體"/>
        <family val="2"/>
      </rPr>
      <t>，另各項評分占</t>
    </r>
    <r>
      <rPr>
        <sz val="12"/>
        <color indexed="8"/>
        <rFont val="Times New Roman"/>
        <family val="1"/>
      </rPr>
      <t>40%(</t>
    </r>
    <r>
      <rPr>
        <sz val="12"/>
        <color indexed="8"/>
        <rFont val="微軟正黑體"/>
        <family val="2"/>
      </rPr>
      <t>每項配分最高</t>
    </r>
    <r>
      <rPr>
        <sz val="12"/>
        <color indexed="8"/>
        <rFont val="Times New Roman"/>
        <family val="1"/>
      </rPr>
      <t>20%</t>
    </r>
    <r>
      <rPr>
        <sz val="12"/>
        <color indexed="8"/>
        <rFont val="微軟正黑體"/>
        <family val="2"/>
      </rPr>
      <t>、最低</t>
    </r>
    <r>
      <rPr>
        <sz val="12"/>
        <color indexed="8"/>
        <rFont val="Times New Roman"/>
        <family val="1"/>
      </rPr>
      <t xml:space="preserve">10% </t>
    </r>
    <r>
      <rPr>
        <sz val="12"/>
        <color indexed="8"/>
        <rFont val="微軟正黑體"/>
        <family val="2"/>
      </rPr>
      <t>，系級總項次應於</t>
    </r>
    <r>
      <rPr>
        <sz val="12"/>
        <color indexed="8"/>
        <rFont val="Times New Roman"/>
        <family val="1"/>
      </rPr>
      <t>15</t>
    </r>
    <r>
      <rPr>
        <sz val="12"/>
        <color indexed="8"/>
        <rFont val="微軟正黑體"/>
        <family val="2"/>
      </rPr>
      <t>至</t>
    </r>
    <r>
      <rPr>
        <sz val="12"/>
        <color indexed="8"/>
        <rFont val="Times New Roman"/>
        <family val="1"/>
      </rPr>
      <t>30</t>
    </r>
    <r>
      <rPr>
        <sz val="12"/>
        <color indexed="8"/>
        <rFont val="微軟正黑體"/>
        <family val="2"/>
      </rPr>
      <t>項之間</t>
    </r>
    <r>
      <rPr>
        <sz val="12"/>
        <color indexed="8"/>
        <rFont val="Times New Roman"/>
        <family val="1"/>
      </rPr>
      <t>)</t>
    </r>
    <r>
      <rPr>
        <sz val="12"/>
        <color indexed="8"/>
        <rFont val="微軟正黑體"/>
        <family val="2"/>
      </rPr>
      <t>。</t>
    </r>
  </si>
  <si>
    <r>
      <t>←</t>
    </r>
    <r>
      <rPr>
        <sz val="12"/>
        <color indexed="8"/>
        <rFont val="Times New Roman"/>
        <family val="1"/>
      </rPr>
      <t>(</t>
    </r>
    <r>
      <rPr>
        <sz val="12"/>
        <color indexed="8"/>
        <rFont val="微軟正黑體"/>
        <family val="2"/>
      </rPr>
      <t>請填入</t>
    </r>
    <r>
      <rPr>
        <sz val="12"/>
        <color indexed="8"/>
        <rFont val="Times New Roman"/>
        <family val="1"/>
      </rPr>
      <t>10-20</t>
    </r>
    <r>
      <rPr>
        <sz val="12"/>
        <color indexed="8"/>
        <rFont val="微軟正黑體"/>
        <family val="2"/>
      </rPr>
      <t>之間數字</t>
    </r>
    <r>
      <rPr>
        <sz val="12"/>
        <color indexed="8"/>
        <rFont val="Times New Roman"/>
        <family val="1"/>
      </rPr>
      <t>)</t>
    </r>
  </si>
  <si>
    <r>
      <t>說明</t>
    </r>
    <r>
      <rPr>
        <sz val="12"/>
        <color indexed="8"/>
        <rFont val="Times New Roman"/>
        <family val="1"/>
      </rPr>
      <t>:
1.</t>
    </r>
    <r>
      <rPr>
        <sz val="12"/>
        <color indexed="8"/>
        <rFont val="微軟正黑體"/>
        <family val="2"/>
      </rPr>
      <t xml:space="preserve">與中程校務發展計畫策略指標之相關性
</t>
    </r>
    <r>
      <rPr>
        <sz val="12"/>
        <color indexed="8"/>
        <rFont val="Times New Roman"/>
        <family val="1"/>
      </rPr>
      <t>2.</t>
    </r>
    <r>
      <rPr>
        <sz val="12"/>
        <color indexed="8"/>
        <rFont val="微軟正黑體"/>
        <family val="2"/>
      </rPr>
      <t>分數認定標準</t>
    </r>
  </si>
  <si>
    <r>
      <t>教授所有英文寫作</t>
    </r>
    <r>
      <rPr>
        <sz val="12"/>
        <color indexed="8"/>
        <rFont val="Times New Roman"/>
        <family val="1"/>
      </rPr>
      <t>/</t>
    </r>
    <r>
      <rPr>
        <sz val="12"/>
        <color indexed="8"/>
        <rFont val="微軟正黑體"/>
        <family val="2"/>
      </rPr>
      <t>筆譯寫作相關課程</t>
    </r>
    <r>
      <rPr>
        <sz val="12"/>
        <color indexed="8"/>
        <rFont val="Times New Roman"/>
        <family val="1"/>
      </rPr>
      <t xml:space="preserve"> (</t>
    </r>
    <r>
      <rPr>
        <sz val="12"/>
        <color indexed="8"/>
        <rFont val="微軟正黑體"/>
        <family val="2"/>
      </rPr>
      <t>不含畢業專題</t>
    </r>
    <r>
      <rPr>
        <sz val="12"/>
        <color indexed="8"/>
        <rFont val="Times New Roman"/>
        <family val="1"/>
      </rPr>
      <t>)</t>
    </r>
  </si>
  <si>
    <r>
      <t>EN00-0-0-1-WZ31</t>
    </r>
    <r>
      <rPr>
        <sz val="12"/>
        <color indexed="8"/>
        <rFont val="微軟正黑體"/>
        <family val="2"/>
      </rPr>
      <t>語言課程提升計畫
教</t>
    </r>
    <r>
      <rPr>
        <sz val="12"/>
        <color indexed="8"/>
        <rFont val="Times New Roman"/>
        <family val="1"/>
      </rPr>
      <t>2</t>
    </r>
    <r>
      <rPr>
        <sz val="12"/>
        <color indexed="8"/>
        <rFont val="微軟正黑體"/>
        <family val="2"/>
      </rPr>
      <t>門得</t>
    </r>
    <r>
      <rPr>
        <sz val="12"/>
        <color indexed="8"/>
        <rFont val="Times New Roman"/>
        <family val="1"/>
      </rPr>
      <t>20</t>
    </r>
    <r>
      <rPr>
        <sz val="12"/>
        <color indexed="8"/>
        <rFont val="微軟正黑體"/>
        <family val="2"/>
      </rPr>
      <t>分</t>
    </r>
  </si>
  <si>
    <r>
      <t>指導大四畢業專題；碩士班指導研究生論文</t>
    </r>
    <r>
      <rPr>
        <sz val="12"/>
        <color indexed="8"/>
        <rFont val="Times New Roman"/>
        <family val="1"/>
      </rPr>
      <t>(</t>
    </r>
    <r>
      <rPr>
        <sz val="12"/>
        <color indexed="8"/>
        <rFont val="微軟正黑體"/>
        <family val="2"/>
      </rPr>
      <t>以三年為限</t>
    </r>
    <r>
      <rPr>
        <sz val="12"/>
        <color indexed="8"/>
        <rFont val="Times New Roman"/>
        <family val="1"/>
      </rPr>
      <t>)</t>
    </r>
  </si>
  <si>
    <r>
      <t>EN00-0-0-1-EI02</t>
    </r>
    <r>
      <rPr>
        <sz val="12"/>
        <color indexed="8"/>
        <rFont val="微軟正黑體"/>
        <family val="2"/>
      </rPr>
      <t>畢業專題，師生共學
指導一個畢業班級分組專題計畫，得</t>
    </r>
    <r>
      <rPr>
        <sz val="12"/>
        <color indexed="8"/>
        <rFont val="Times New Roman"/>
        <family val="1"/>
      </rPr>
      <t>15</t>
    </r>
    <r>
      <rPr>
        <sz val="12"/>
        <color indexed="8"/>
        <rFont val="微軟正黑體"/>
        <family val="2"/>
      </rPr>
      <t>分
指導碩士生論文，一人得</t>
    </r>
    <r>
      <rPr>
        <sz val="12"/>
        <color indexed="8"/>
        <rFont val="Times New Roman"/>
        <family val="1"/>
      </rPr>
      <t>15</t>
    </r>
    <r>
      <rPr>
        <sz val="12"/>
        <color indexed="8"/>
        <rFont val="微軟正黑體"/>
        <family val="2"/>
      </rPr>
      <t>分</t>
    </r>
  </si>
  <si>
    <r>
      <t>相關策略指標代碼：</t>
    </r>
    <r>
      <rPr>
        <sz val="12"/>
        <color indexed="8"/>
        <rFont val="Times New Roman"/>
        <family val="1"/>
      </rPr>
      <t>EN00-0-0-1-WZ31</t>
    </r>
    <r>
      <rPr>
        <sz val="12"/>
        <color indexed="8"/>
        <rFont val="微軟正黑體"/>
        <family val="2"/>
      </rPr>
      <t xml:space="preserve">語言課程提升計畫
</t>
    </r>
    <r>
      <rPr>
        <sz val="12"/>
        <color indexed="8"/>
        <rFont val="Times New Roman"/>
        <family val="1"/>
      </rPr>
      <t xml:space="preserve">1. </t>
    </r>
    <r>
      <rPr>
        <sz val="12"/>
        <color indexed="8"/>
        <rFont val="微軟正黑體"/>
        <family val="2"/>
      </rPr>
      <t>國際競賽：</t>
    </r>
    <r>
      <rPr>
        <sz val="12"/>
        <color indexed="8"/>
        <rFont val="Times New Roman"/>
        <family val="1"/>
      </rPr>
      <t>10</t>
    </r>
    <r>
      <rPr>
        <sz val="12"/>
        <color indexed="8"/>
        <rFont val="微軟正黑體"/>
        <family val="2"/>
      </rPr>
      <t xml:space="preserve">分
</t>
    </r>
    <r>
      <rPr>
        <sz val="12"/>
        <color indexed="8"/>
        <rFont val="Times New Roman"/>
        <family val="1"/>
      </rPr>
      <t xml:space="preserve">2. </t>
    </r>
    <r>
      <rPr>
        <sz val="12"/>
        <color indexed="8"/>
        <rFont val="微軟正黑體"/>
        <family val="2"/>
      </rPr>
      <t>全國、區域競賽：</t>
    </r>
    <r>
      <rPr>
        <sz val="12"/>
        <color indexed="8"/>
        <rFont val="Times New Roman"/>
        <family val="1"/>
      </rPr>
      <t>8</t>
    </r>
    <r>
      <rPr>
        <sz val="12"/>
        <color indexed="8"/>
        <rFont val="微軟正黑體"/>
        <family val="2"/>
      </rPr>
      <t xml:space="preserve">分
</t>
    </r>
    <r>
      <rPr>
        <sz val="12"/>
        <color indexed="8"/>
        <rFont val="Times New Roman"/>
        <family val="1"/>
      </rPr>
      <t xml:space="preserve">3. </t>
    </r>
    <r>
      <rPr>
        <sz val="12"/>
        <color indexed="8"/>
        <rFont val="微軟正黑體"/>
        <family val="2"/>
      </rPr>
      <t>未獲獎可得</t>
    </r>
    <r>
      <rPr>
        <sz val="12"/>
        <color indexed="8"/>
        <rFont val="Times New Roman"/>
        <family val="1"/>
      </rPr>
      <t>6</t>
    </r>
    <r>
      <rPr>
        <sz val="12"/>
        <color indexed="8"/>
        <rFont val="微軟正黑體"/>
        <family val="2"/>
      </rPr>
      <t>分</t>
    </r>
  </si>
  <si>
    <r>
      <t>開設符合中長程目標之特殊課程</t>
    </r>
    <r>
      <rPr>
        <sz val="12"/>
        <color indexed="8"/>
        <rFont val="Times New Roman"/>
        <family val="1"/>
      </rPr>
      <t>(</t>
    </r>
    <r>
      <rPr>
        <sz val="12"/>
        <color indexed="8"/>
        <rFont val="微軟正黑體"/>
        <family val="2"/>
      </rPr>
      <t>如，跨國、跨領域、遠距</t>
    </r>
    <r>
      <rPr>
        <sz val="12"/>
        <color indexed="8"/>
        <rFont val="Times New Roman"/>
        <family val="1"/>
      </rPr>
      <t>)</t>
    </r>
  </si>
  <si>
    <r>
      <t>相關策略指標代碼：</t>
    </r>
    <r>
      <rPr>
        <sz val="12"/>
        <color indexed="8"/>
        <rFont val="Times New Roman"/>
        <family val="1"/>
      </rPr>
      <t>EN00-0-0-4-EI01</t>
    </r>
    <r>
      <rPr>
        <sz val="12"/>
        <color indexed="8"/>
        <rFont val="微軟正黑體"/>
        <family val="2"/>
      </rPr>
      <t xml:space="preserve">成立教師跨界教學團隊
成立教師跨界教學團隊
</t>
    </r>
    <r>
      <rPr>
        <sz val="12"/>
        <color indexed="8"/>
        <rFont val="Times New Roman"/>
        <family val="1"/>
      </rPr>
      <t>(</t>
    </r>
    <r>
      <rPr>
        <sz val="12"/>
        <color indexed="8"/>
        <rFont val="微軟正黑體"/>
        <family val="2"/>
      </rPr>
      <t>英文系教師協同學院內其他系</t>
    </r>
    <r>
      <rPr>
        <sz val="12"/>
        <color indexed="8"/>
        <rFont val="Times New Roman"/>
        <family val="1"/>
      </rPr>
      <t>(</t>
    </r>
    <r>
      <rPr>
        <sz val="12"/>
        <color indexed="8"/>
        <rFont val="微軟正黑體"/>
        <family val="2"/>
      </rPr>
      <t>所</t>
    </r>
    <r>
      <rPr>
        <sz val="12"/>
        <color indexed="8"/>
        <rFont val="Times New Roman"/>
        <family val="1"/>
      </rPr>
      <t>)</t>
    </r>
    <r>
      <rPr>
        <sz val="12"/>
        <color indexed="8"/>
        <rFont val="微軟正黑體"/>
        <family val="2"/>
      </rPr>
      <t>教師進行教學</t>
    </r>
    <r>
      <rPr>
        <sz val="12"/>
        <color indexed="8"/>
        <rFont val="Times New Roman"/>
        <family val="1"/>
      </rPr>
      <t xml:space="preserve">: </t>
    </r>
    <r>
      <rPr>
        <sz val="12"/>
        <color indexed="8"/>
        <rFont val="微軟正黑體"/>
        <family val="2"/>
      </rPr>
      <t>英文系教師協助院內其他系，或外系課程之授課。</t>
    </r>
    <r>
      <rPr>
        <sz val="12"/>
        <color indexed="8"/>
        <rFont val="Times New Roman"/>
        <family val="1"/>
      </rPr>
      <t xml:space="preserve">)
</t>
    </r>
    <r>
      <rPr>
        <sz val="12"/>
        <color indexed="8"/>
        <rFont val="微軟正黑體"/>
        <family val="2"/>
      </rPr>
      <t xml:space="preserve">開設遠距課程
</t>
    </r>
    <r>
      <rPr>
        <sz val="12"/>
        <color indexed="8"/>
        <rFont val="Times New Roman"/>
        <family val="1"/>
      </rPr>
      <t xml:space="preserve">1. </t>
    </r>
    <r>
      <rPr>
        <sz val="12"/>
        <color indexed="8"/>
        <rFont val="微軟正黑體"/>
        <family val="2"/>
      </rPr>
      <t>跨國遠距一門</t>
    </r>
    <r>
      <rPr>
        <sz val="12"/>
        <color indexed="8"/>
        <rFont val="Times New Roman"/>
        <family val="1"/>
      </rPr>
      <t>15</t>
    </r>
    <r>
      <rPr>
        <sz val="12"/>
        <color indexed="8"/>
        <rFont val="微軟正黑體"/>
        <family val="2"/>
      </rPr>
      <t xml:space="preserve">分
</t>
    </r>
    <r>
      <rPr>
        <sz val="12"/>
        <color indexed="8"/>
        <rFont val="Times New Roman"/>
        <family val="1"/>
      </rPr>
      <t xml:space="preserve">2. </t>
    </r>
    <r>
      <rPr>
        <sz val="12"/>
        <color indexed="8"/>
        <rFont val="微軟正黑體"/>
        <family val="2"/>
      </rPr>
      <t>校內遠距一門</t>
    </r>
    <r>
      <rPr>
        <sz val="12"/>
        <color indexed="8"/>
        <rFont val="Times New Roman"/>
        <family val="1"/>
      </rPr>
      <t>15</t>
    </r>
    <r>
      <rPr>
        <sz val="12"/>
        <color indexed="8"/>
        <rFont val="微軟正黑體"/>
        <family val="2"/>
      </rPr>
      <t xml:space="preserve">分
</t>
    </r>
    <r>
      <rPr>
        <sz val="12"/>
        <color indexed="8"/>
        <rFont val="Times New Roman"/>
        <family val="1"/>
      </rPr>
      <t xml:space="preserve">3. </t>
    </r>
    <r>
      <rPr>
        <sz val="12"/>
        <color indexed="8"/>
        <rFont val="微軟正黑體"/>
        <family val="2"/>
      </rPr>
      <t>共同開課者分數平均分配</t>
    </r>
    <r>
      <rPr>
        <sz val="12"/>
        <color indexed="8"/>
        <rFont val="Times New Roman"/>
        <family val="1"/>
      </rPr>
      <t>(</t>
    </r>
    <r>
      <rPr>
        <sz val="12"/>
        <color indexed="8"/>
        <rFont val="微軟正黑體"/>
        <family val="2"/>
      </rPr>
      <t>實際課程設計者得分</t>
    </r>
    <r>
      <rPr>
        <sz val="12"/>
        <color indexed="8"/>
        <rFont val="Times New Roman"/>
        <family val="1"/>
      </rPr>
      <t xml:space="preserve">2/3)
4. </t>
    </r>
    <r>
      <rPr>
        <sz val="12"/>
        <color indexed="8"/>
        <rFont val="微軟正黑體"/>
        <family val="2"/>
      </rPr>
      <t>跨領域課程，每一門課</t>
    </r>
    <r>
      <rPr>
        <sz val="12"/>
        <color indexed="8"/>
        <rFont val="Times New Roman"/>
        <family val="1"/>
      </rPr>
      <t>15</t>
    </r>
    <r>
      <rPr>
        <sz val="12"/>
        <color indexed="8"/>
        <rFont val="微軟正黑體"/>
        <family val="2"/>
      </rPr>
      <t>分</t>
    </r>
  </si>
  <si>
    <r>
      <t>EN00-0-0-3-EI02</t>
    </r>
    <r>
      <rPr>
        <sz val="12"/>
        <color indexed="8"/>
        <rFont val="微軟正黑體"/>
        <family val="2"/>
      </rPr>
      <t xml:space="preserve">學生國際化計畫
</t>
    </r>
    <r>
      <rPr>
        <sz val="12"/>
        <color indexed="8"/>
        <rFont val="Times New Roman"/>
        <family val="1"/>
      </rPr>
      <t xml:space="preserve">1. </t>
    </r>
    <r>
      <rPr>
        <sz val="12"/>
        <color indexed="8"/>
        <rFont val="微軟正黑體"/>
        <family val="2"/>
      </rPr>
      <t>使用</t>
    </r>
    <r>
      <rPr>
        <sz val="12"/>
        <color indexed="8"/>
        <rFont val="Times New Roman"/>
        <family val="1"/>
      </rPr>
      <t>/</t>
    </r>
    <r>
      <rPr>
        <sz val="12"/>
        <color indexed="8"/>
        <rFont val="微軟正黑體"/>
        <family val="2"/>
      </rPr>
      <t>創作雲端</t>
    </r>
    <r>
      <rPr>
        <sz val="12"/>
        <color indexed="8"/>
        <rFont val="Times New Roman"/>
        <family val="1"/>
      </rPr>
      <t>(</t>
    </r>
    <r>
      <rPr>
        <sz val="12"/>
        <color indexed="8"/>
        <rFont val="微軟正黑體"/>
        <family val="2"/>
      </rPr>
      <t>例如</t>
    </r>
    <r>
      <rPr>
        <sz val="12"/>
        <color indexed="8"/>
        <rFont val="Times New Roman"/>
        <family val="1"/>
      </rPr>
      <t xml:space="preserve"> e-Learning)</t>
    </r>
    <r>
      <rPr>
        <sz val="12"/>
        <color indexed="8"/>
        <rFont val="微軟正黑體"/>
        <family val="2"/>
      </rPr>
      <t>教材與分享在英文系教師交流平台，每門課程每學期得</t>
    </r>
    <r>
      <rPr>
        <sz val="12"/>
        <color indexed="8"/>
        <rFont val="Times New Roman"/>
        <family val="1"/>
      </rPr>
      <t>10</t>
    </r>
    <r>
      <rPr>
        <sz val="12"/>
        <color indexed="8"/>
        <rFont val="微軟正黑體"/>
        <family val="2"/>
      </rPr>
      <t>分，最高得</t>
    </r>
    <r>
      <rPr>
        <sz val="12"/>
        <color indexed="8"/>
        <rFont val="Times New Roman"/>
        <family val="1"/>
      </rPr>
      <t>20</t>
    </r>
    <r>
      <rPr>
        <sz val="12"/>
        <color indexed="8"/>
        <rFont val="微軟正黑體"/>
        <family val="2"/>
      </rPr>
      <t xml:space="preserve">分
</t>
    </r>
    <r>
      <rPr>
        <sz val="12"/>
        <color indexed="8"/>
        <rFont val="Times New Roman"/>
        <family val="1"/>
      </rPr>
      <t xml:space="preserve">2. </t>
    </r>
    <r>
      <rPr>
        <sz val="12"/>
        <color indexed="8"/>
        <rFont val="微軟正黑體"/>
        <family val="2"/>
      </rPr>
      <t>創作遠距課程，每門得</t>
    </r>
    <r>
      <rPr>
        <sz val="12"/>
        <color indexed="8"/>
        <rFont val="Times New Roman"/>
        <family val="1"/>
      </rPr>
      <t>20</t>
    </r>
    <r>
      <rPr>
        <sz val="12"/>
        <color indexed="8"/>
        <rFont val="微軟正黑體"/>
        <family val="2"/>
      </rPr>
      <t>分</t>
    </r>
  </si>
  <si>
    <r>
      <t>提供學生補救</t>
    </r>
    <r>
      <rPr>
        <sz val="12"/>
        <color indexed="8"/>
        <rFont val="Times New Roman"/>
        <family val="1"/>
      </rPr>
      <t>/</t>
    </r>
    <r>
      <rPr>
        <sz val="12"/>
        <color indexed="8"/>
        <rFont val="微軟正黑體"/>
        <family val="2"/>
      </rPr>
      <t>補充教學並有具體紀錄</t>
    </r>
  </si>
  <si>
    <r>
      <t xml:space="preserve">1. </t>
    </r>
    <r>
      <rPr>
        <sz val="12"/>
        <color indexed="8"/>
        <rFont val="微軟正黑體"/>
        <family val="2"/>
      </rPr>
      <t>每次</t>
    </r>
    <r>
      <rPr>
        <sz val="12"/>
        <color indexed="8"/>
        <rFont val="Times New Roman"/>
        <family val="1"/>
      </rPr>
      <t>1</t>
    </r>
    <r>
      <rPr>
        <sz val="12"/>
        <color indexed="8"/>
        <rFont val="微軟正黑體"/>
        <family val="2"/>
      </rPr>
      <t>分，最多</t>
    </r>
    <r>
      <rPr>
        <sz val="12"/>
        <color indexed="8"/>
        <rFont val="Times New Roman"/>
        <family val="1"/>
      </rPr>
      <t>10</t>
    </r>
    <r>
      <rPr>
        <sz val="12"/>
        <color indexed="8"/>
        <rFont val="微軟正黑體"/>
        <family val="2"/>
      </rPr>
      <t xml:space="preserve">分
</t>
    </r>
    <r>
      <rPr>
        <sz val="12"/>
        <color indexed="8"/>
        <rFont val="Times New Roman"/>
        <family val="1"/>
      </rPr>
      <t xml:space="preserve">2. </t>
    </r>
    <r>
      <rPr>
        <sz val="12"/>
        <color indexed="8"/>
        <rFont val="微軟正黑體"/>
        <family val="2"/>
      </rPr>
      <t>參加學生寒暑假補救教學課程</t>
    </r>
    <r>
      <rPr>
        <sz val="12"/>
        <color indexed="8"/>
        <rFont val="Times New Roman"/>
        <family val="1"/>
      </rPr>
      <t>4 (</t>
    </r>
    <r>
      <rPr>
        <sz val="12"/>
        <color indexed="8"/>
        <rFont val="微軟正黑體"/>
        <family val="2"/>
      </rPr>
      <t>含</t>
    </r>
    <r>
      <rPr>
        <sz val="12"/>
        <color indexed="8"/>
        <rFont val="Times New Roman"/>
        <family val="1"/>
      </rPr>
      <t>)</t>
    </r>
    <r>
      <rPr>
        <sz val="12"/>
        <color indexed="8"/>
        <rFont val="微軟正黑體"/>
        <family val="2"/>
      </rPr>
      <t>節課以上者</t>
    </r>
    <r>
      <rPr>
        <sz val="12"/>
        <color indexed="8"/>
        <rFont val="Times New Roman"/>
        <family val="1"/>
      </rPr>
      <t>10</t>
    </r>
    <r>
      <rPr>
        <sz val="12"/>
        <color indexed="8"/>
        <rFont val="微軟正黑體"/>
        <family val="2"/>
      </rPr>
      <t>分，</t>
    </r>
    <r>
      <rPr>
        <sz val="12"/>
        <color indexed="8"/>
        <rFont val="Times New Roman"/>
        <family val="1"/>
      </rPr>
      <t>(4</t>
    </r>
    <r>
      <rPr>
        <sz val="12"/>
        <color indexed="8"/>
        <rFont val="微軟正黑體"/>
        <family val="2"/>
      </rPr>
      <t>節課以下以及臨時代課教師</t>
    </r>
    <r>
      <rPr>
        <sz val="12"/>
        <color indexed="8"/>
        <rFont val="Times New Roman"/>
        <family val="1"/>
      </rPr>
      <t>5</t>
    </r>
    <r>
      <rPr>
        <sz val="12"/>
        <color indexed="8"/>
        <rFont val="微軟正黑體"/>
        <family val="2"/>
      </rPr>
      <t>分</t>
    </r>
    <r>
      <rPr>
        <sz val="12"/>
        <color indexed="8"/>
        <rFont val="Times New Roman"/>
        <family val="1"/>
      </rPr>
      <t>)</t>
    </r>
  </si>
  <si>
    <r>
      <t>於校內</t>
    </r>
    <r>
      <rPr>
        <sz val="12"/>
        <color indexed="8"/>
        <rFont val="Times New Roman"/>
        <family val="1"/>
      </rPr>
      <t>/</t>
    </r>
    <r>
      <rPr>
        <sz val="12"/>
        <color indexed="8"/>
        <rFont val="微軟正黑體"/>
        <family val="2"/>
      </rPr>
      <t>外教學實務、演講、展演、分享示範教學法、教材或教學經驗</t>
    </r>
  </si>
  <si>
    <r>
      <t>EN00-0-0-1-WZ31</t>
    </r>
    <r>
      <rPr>
        <sz val="12"/>
        <color indexed="8"/>
        <rFont val="微軟正黑體"/>
        <family val="2"/>
      </rPr>
      <t>語言課程提升計畫
擔任講者每次</t>
    </r>
    <r>
      <rPr>
        <sz val="12"/>
        <color indexed="8"/>
        <rFont val="Times New Roman"/>
        <family val="1"/>
      </rPr>
      <t>10</t>
    </r>
    <r>
      <rPr>
        <sz val="12"/>
        <color indexed="8"/>
        <rFont val="微軟正黑體"/>
        <family val="2"/>
      </rPr>
      <t>分
參與者每次</t>
    </r>
    <r>
      <rPr>
        <sz val="12"/>
        <color indexed="8"/>
        <rFont val="Times New Roman"/>
        <family val="1"/>
      </rPr>
      <t>5</t>
    </r>
    <r>
      <rPr>
        <sz val="12"/>
        <color indexed="8"/>
        <rFont val="微軟正黑體"/>
        <family val="2"/>
      </rPr>
      <t>分</t>
    </r>
  </si>
  <si>
    <r>
      <t>教學評量</t>
    </r>
    <r>
      <rPr>
        <sz val="12"/>
        <color indexed="8"/>
        <rFont val="Times New Roman"/>
        <family val="1"/>
      </rPr>
      <t>:
3.5(</t>
    </r>
    <r>
      <rPr>
        <sz val="12"/>
        <color indexed="8"/>
        <rFont val="微軟正黑體"/>
        <family val="2"/>
      </rPr>
      <t>含</t>
    </r>
    <r>
      <rPr>
        <sz val="12"/>
        <color indexed="8"/>
        <rFont val="Times New Roman"/>
        <family val="1"/>
      </rPr>
      <t>)</t>
    </r>
    <r>
      <rPr>
        <sz val="12"/>
        <color indexed="8"/>
        <rFont val="微軟正黑體"/>
        <family val="2"/>
      </rPr>
      <t>以上得</t>
    </r>
    <r>
      <rPr>
        <sz val="12"/>
        <color indexed="8"/>
        <rFont val="Times New Roman"/>
        <family val="1"/>
      </rPr>
      <t>20</t>
    </r>
    <r>
      <rPr>
        <sz val="12"/>
        <color indexed="8"/>
        <rFont val="微軟正黑體"/>
        <family val="2"/>
      </rPr>
      <t>分</t>
    </r>
  </si>
  <si>
    <r>
      <t>EN00-0-0-1-WZ31</t>
    </r>
    <r>
      <rPr>
        <sz val="12"/>
        <color indexed="8"/>
        <rFont val="微軟正黑體"/>
        <family val="2"/>
      </rPr>
      <t xml:space="preserve">語言課程提升計畫
</t>
    </r>
    <r>
      <rPr>
        <sz val="12"/>
        <color indexed="8"/>
        <rFont val="Times New Roman"/>
        <family val="1"/>
      </rPr>
      <t xml:space="preserve">1. </t>
    </r>
    <r>
      <rPr>
        <sz val="12"/>
        <color indexed="8"/>
        <rFont val="微軟正黑體"/>
        <family val="2"/>
      </rPr>
      <t>編撰可供教學使用並出版之教材；每本</t>
    </r>
    <r>
      <rPr>
        <sz val="12"/>
        <color indexed="8"/>
        <rFont val="Times New Roman"/>
        <family val="1"/>
      </rPr>
      <t>10</t>
    </r>
    <r>
      <rPr>
        <sz val="12"/>
        <color indexed="8"/>
        <rFont val="微軟正黑體"/>
        <family val="2"/>
      </rPr>
      <t xml:space="preserve">分；多人編撰分數採平均分配（編撰教師自行協調）
</t>
    </r>
    <r>
      <rPr>
        <sz val="12"/>
        <color indexed="8"/>
        <rFont val="Times New Roman"/>
        <family val="1"/>
      </rPr>
      <t xml:space="preserve">2. </t>
    </r>
    <r>
      <rPr>
        <sz val="12"/>
        <color indexed="8"/>
        <rFont val="微軟正黑體"/>
        <family val="2"/>
      </rPr>
      <t>取得當年度院、系</t>
    </r>
    <r>
      <rPr>
        <sz val="12"/>
        <color indexed="8"/>
        <rFont val="Times New Roman"/>
        <family val="1"/>
      </rPr>
      <t>(</t>
    </r>
    <r>
      <rPr>
        <sz val="12"/>
        <color indexed="8"/>
        <rFont val="微軟正黑體"/>
        <family val="2"/>
      </rPr>
      <t>所</t>
    </r>
    <r>
      <rPr>
        <sz val="12"/>
        <color indexed="8"/>
        <rFont val="Times New Roman"/>
        <family val="1"/>
      </rPr>
      <t>)</t>
    </r>
    <r>
      <rPr>
        <sz val="12"/>
        <color indexed="8"/>
        <rFont val="微軟正黑體"/>
        <family val="2"/>
      </rPr>
      <t>、中心認可之專業證照；有效期間之政府證照每張</t>
    </r>
    <r>
      <rPr>
        <sz val="12"/>
        <color indexed="8"/>
        <rFont val="Times New Roman"/>
        <family val="1"/>
      </rPr>
      <t>5</t>
    </r>
    <r>
      <rPr>
        <sz val="12"/>
        <color indexed="8"/>
        <rFont val="微軟正黑體"/>
        <family val="2"/>
      </rPr>
      <t>分；取得有效期間內非政府證照每張</t>
    </r>
    <r>
      <rPr>
        <sz val="12"/>
        <color indexed="8"/>
        <rFont val="Times New Roman"/>
        <family val="1"/>
      </rPr>
      <t>5</t>
    </r>
    <r>
      <rPr>
        <sz val="12"/>
        <color indexed="8"/>
        <rFont val="微軟正黑體"/>
        <family val="2"/>
      </rPr>
      <t xml:space="preserve">分
</t>
    </r>
    <r>
      <rPr>
        <sz val="12"/>
        <color indexed="8"/>
        <rFont val="Times New Roman"/>
        <family val="1"/>
      </rPr>
      <t xml:space="preserve">3. </t>
    </r>
    <r>
      <rPr>
        <sz val="12"/>
        <color indexed="8"/>
        <rFont val="微軟正黑體"/>
        <family val="2"/>
      </rPr>
      <t>教授進修部及推廣部課程</t>
    </r>
    <r>
      <rPr>
        <sz val="12"/>
        <color indexed="8"/>
        <rFont val="Times New Roman"/>
        <family val="1"/>
      </rPr>
      <t xml:space="preserve"> (</t>
    </r>
    <r>
      <rPr>
        <sz val="12"/>
        <color indexed="8"/>
        <rFont val="微軟正黑體"/>
        <family val="2"/>
      </rPr>
      <t>超過基本職責，每一門課加</t>
    </r>
    <r>
      <rPr>
        <sz val="12"/>
        <color indexed="8"/>
        <rFont val="Times New Roman"/>
        <family val="1"/>
      </rPr>
      <t>5</t>
    </r>
    <r>
      <rPr>
        <sz val="12"/>
        <color indexed="8"/>
        <rFont val="微軟正黑體"/>
        <family val="2"/>
      </rPr>
      <t>分</t>
    </r>
    <r>
      <rPr>
        <sz val="12"/>
        <color indexed="8"/>
        <rFont val="Times New Roman"/>
        <family val="1"/>
      </rPr>
      <t xml:space="preserve">)
4. </t>
    </r>
    <r>
      <rPr>
        <sz val="12"/>
        <color indexed="8"/>
        <rFont val="微軟正黑體"/>
        <family val="2"/>
      </rPr>
      <t>當年度遠距課程獲得教育部「數位課程認證」得</t>
    </r>
    <r>
      <rPr>
        <sz val="12"/>
        <color indexed="8"/>
        <rFont val="Times New Roman"/>
        <family val="1"/>
      </rPr>
      <t>10</t>
    </r>
    <r>
      <rPr>
        <sz val="12"/>
        <color indexed="8"/>
        <rFont val="微軟正黑體"/>
        <family val="2"/>
      </rPr>
      <t xml:space="preserve">分
</t>
    </r>
    <r>
      <rPr>
        <sz val="12"/>
        <color indexed="8"/>
        <rFont val="Times New Roman"/>
        <family val="1"/>
      </rPr>
      <t xml:space="preserve">5. </t>
    </r>
    <r>
      <rPr>
        <sz val="12"/>
        <color indexed="8"/>
        <rFont val="微軟正黑體"/>
        <family val="2"/>
      </rPr>
      <t>創作</t>
    </r>
    <r>
      <rPr>
        <sz val="12"/>
        <color indexed="8"/>
        <rFont val="Times New Roman"/>
        <family val="1"/>
      </rPr>
      <t>/</t>
    </r>
    <r>
      <rPr>
        <sz val="12"/>
        <color indexed="8"/>
        <rFont val="微軟正黑體"/>
        <family val="2"/>
      </rPr>
      <t>分享雲端題庫資料，每題庫得</t>
    </r>
    <r>
      <rPr>
        <sz val="12"/>
        <color indexed="8"/>
        <rFont val="Times New Roman"/>
        <family val="1"/>
      </rPr>
      <t>10</t>
    </r>
    <r>
      <rPr>
        <sz val="12"/>
        <color indexed="8"/>
        <rFont val="微軟正黑體"/>
        <family val="2"/>
      </rPr>
      <t xml:space="preserve">分。
</t>
    </r>
    <r>
      <rPr>
        <sz val="12"/>
        <color indexed="8"/>
        <rFont val="Times New Roman"/>
        <family val="1"/>
      </rPr>
      <t xml:space="preserve">6. </t>
    </r>
    <r>
      <rPr>
        <sz val="12"/>
        <color indexed="8"/>
        <rFont val="微軟正黑體"/>
        <family val="2"/>
      </rPr>
      <t>其他有佐證資料之服務項目</t>
    </r>
  </si>
  <si>
    <r>
      <t>小計</t>
    </r>
    <r>
      <rPr>
        <sz val="12"/>
        <color indexed="8"/>
        <rFont val="Times New Roman"/>
        <family val="1"/>
      </rPr>
      <t>(</t>
    </r>
    <r>
      <rPr>
        <sz val="12"/>
        <color indexed="8"/>
        <rFont val="微軟正黑體"/>
        <family val="2"/>
      </rPr>
      <t>若超過</t>
    </r>
    <r>
      <rPr>
        <sz val="12"/>
        <color indexed="8"/>
        <rFont val="Times New Roman"/>
        <family val="1"/>
      </rPr>
      <t>100</t>
    </r>
    <r>
      <rPr>
        <sz val="12"/>
        <color indexed="8"/>
        <rFont val="微軟正黑體"/>
        <family val="2"/>
      </rPr>
      <t>分，以</t>
    </r>
    <r>
      <rPr>
        <sz val="12"/>
        <color indexed="8"/>
        <rFont val="Times New Roman"/>
        <family val="1"/>
      </rPr>
      <t>100</t>
    </r>
    <r>
      <rPr>
        <sz val="12"/>
        <color indexed="8"/>
        <rFont val="微軟正黑體"/>
        <family val="2"/>
      </rPr>
      <t>分計</t>
    </r>
    <r>
      <rPr>
        <sz val="12"/>
        <color indexed="8"/>
        <rFont val="Times New Roman"/>
        <family val="1"/>
      </rPr>
      <t>)</t>
    </r>
    <r>
      <rPr>
        <sz val="12"/>
        <color indexed="8"/>
        <rFont val="微軟正黑體"/>
        <family val="2"/>
      </rPr>
      <t>，如為負分以零分計</t>
    </r>
  </si>
  <si>
    <r>
      <t>(</t>
    </r>
    <r>
      <rPr>
        <sz val="12"/>
        <color indexed="8"/>
        <rFont val="微軟正黑體"/>
        <family val="2"/>
      </rPr>
      <t>代碼</t>
    </r>
    <r>
      <rPr>
        <sz val="12"/>
        <color indexed="8"/>
        <rFont val="Times New Roman"/>
        <family val="1"/>
      </rPr>
      <t xml:space="preserve">A3) </t>
    </r>
    <r>
      <rPr>
        <sz val="12"/>
        <color indexed="8"/>
        <rFont val="微軟正黑體"/>
        <family val="2"/>
      </rPr>
      <t>教學項目依自訂百分比計分</t>
    </r>
    <r>
      <rPr>
        <sz val="12"/>
        <color indexed="8"/>
        <rFont val="Times New Roman"/>
        <family val="1"/>
      </rPr>
      <t>(</t>
    </r>
    <r>
      <rPr>
        <sz val="12"/>
        <color indexed="8"/>
        <rFont val="微軟正黑體"/>
        <family val="2"/>
      </rPr>
      <t>小計總分</t>
    </r>
    <r>
      <rPr>
        <sz val="12"/>
        <color indexed="8"/>
        <rFont val="Times New Roman"/>
        <family val="1"/>
      </rPr>
      <t>*</t>
    </r>
    <r>
      <rPr>
        <sz val="12"/>
        <color indexed="8"/>
        <rFont val="微軟正黑體"/>
        <family val="2"/>
      </rPr>
      <t>教師自訂百分比</t>
    </r>
    <r>
      <rPr>
        <sz val="12"/>
        <color indexed="8"/>
        <rFont val="Times New Roman"/>
        <family val="1"/>
      </rPr>
      <t>)</t>
    </r>
  </si>
  <si>
    <r>
      <t>5EN00-0-0-2-EI02</t>
    </r>
    <r>
      <rPr>
        <sz val="12"/>
        <color indexed="8"/>
        <rFont val="微軟正黑體"/>
        <family val="2"/>
      </rPr>
      <t>教師專業發展與研究能量提升計畫</t>
    </r>
    <r>
      <rPr>
        <sz val="12"/>
        <color indexed="8"/>
        <rFont val="Times New Roman"/>
        <family val="1"/>
      </rPr>
      <t xml:space="preserve">+ 5EN00-0-0-2-WZ42 </t>
    </r>
    <r>
      <rPr>
        <sz val="12"/>
        <color indexed="8"/>
        <rFont val="微軟正黑體"/>
        <family val="2"/>
      </rPr>
      <t>從</t>
    </r>
    <r>
      <rPr>
        <sz val="12"/>
        <color indexed="8"/>
        <rFont val="Times New Roman"/>
        <family val="1"/>
      </rPr>
      <t>A</t>
    </r>
    <r>
      <rPr>
        <sz val="12"/>
        <color indexed="8"/>
        <rFont val="微軟正黑體"/>
        <family val="2"/>
      </rPr>
      <t>到</t>
    </r>
    <r>
      <rPr>
        <sz val="12"/>
        <color indexed="8"/>
        <rFont val="Times New Roman"/>
        <family val="1"/>
      </rPr>
      <t>A+</t>
    </r>
    <r>
      <rPr>
        <sz val="12"/>
        <color indexed="8"/>
        <rFont val="微軟正黑體"/>
        <family val="2"/>
      </rPr>
      <t xml:space="preserve">：教師國際化行動
</t>
    </r>
    <r>
      <rPr>
        <sz val="12"/>
        <color indexed="8"/>
        <rFont val="Times New Roman"/>
        <family val="1"/>
      </rPr>
      <t xml:space="preserve">1. </t>
    </r>
    <r>
      <rPr>
        <sz val="12"/>
        <color indexed="8"/>
        <rFont val="微軟正黑體"/>
        <family val="2"/>
      </rPr>
      <t>期刊論文每次得</t>
    </r>
    <r>
      <rPr>
        <sz val="12"/>
        <color indexed="8"/>
        <rFont val="Times New Roman"/>
        <family val="1"/>
      </rPr>
      <t>20</t>
    </r>
    <r>
      <rPr>
        <sz val="12"/>
        <color indexed="8"/>
        <rFont val="微軟正黑體"/>
        <family val="2"/>
      </rPr>
      <t>分；研討會摘要審查每篇得</t>
    </r>
    <r>
      <rPr>
        <sz val="12"/>
        <color indexed="8"/>
        <rFont val="Times New Roman"/>
        <family val="1"/>
      </rPr>
      <t>5</t>
    </r>
    <r>
      <rPr>
        <sz val="12"/>
        <color indexed="8"/>
        <rFont val="微軟正黑體"/>
        <family val="2"/>
      </rPr>
      <t>分，至多</t>
    </r>
    <r>
      <rPr>
        <sz val="12"/>
        <color indexed="8"/>
        <rFont val="Times New Roman"/>
        <family val="1"/>
      </rPr>
      <t>20</t>
    </r>
    <r>
      <rPr>
        <sz val="12"/>
        <color indexed="8"/>
        <rFont val="微軟正黑體"/>
        <family val="2"/>
      </rPr>
      <t xml:space="preserve">分
</t>
    </r>
    <r>
      <rPr>
        <sz val="12"/>
        <color indexed="8"/>
        <rFont val="Times New Roman"/>
        <family val="1"/>
      </rPr>
      <t xml:space="preserve">2. </t>
    </r>
    <r>
      <rPr>
        <sz val="12"/>
        <color indexed="8"/>
        <rFont val="微軟正黑體"/>
        <family val="2"/>
      </rPr>
      <t>審查一本專書得</t>
    </r>
    <r>
      <rPr>
        <sz val="12"/>
        <color indexed="8"/>
        <rFont val="Times New Roman"/>
        <family val="1"/>
      </rPr>
      <t>20</t>
    </r>
    <r>
      <rPr>
        <sz val="12"/>
        <color indexed="8"/>
        <rFont val="微軟正黑體"/>
        <family val="2"/>
      </rPr>
      <t>分</t>
    </r>
  </si>
  <si>
    <r>
      <t>發表研討會論文，
期刊、專書</t>
    </r>
    <r>
      <rPr>
        <sz val="12"/>
        <color indexed="8"/>
        <rFont val="Times New Roman"/>
        <family val="1"/>
      </rPr>
      <t>(</t>
    </r>
    <r>
      <rPr>
        <sz val="12"/>
        <color indexed="8"/>
        <rFont val="微軟正黑體"/>
        <family val="2"/>
      </rPr>
      <t>篇章</t>
    </r>
    <r>
      <rPr>
        <sz val="12"/>
        <color indexed="8"/>
        <rFont val="Times New Roman"/>
        <family val="1"/>
      </rPr>
      <t>)</t>
    </r>
    <r>
      <rPr>
        <sz val="12"/>
        <color indexed="8"/>
        <rFont val="微軟正黑體"/>
        <family val="2"/>
      </rPr>
      <t xml:space="preserve">、論文及發表
</t>
    </r>
  </si>
  <si>
    <r>
      <t xml:space="preserve">5EN00-0-0-2-WZ42 </t>
    </r>
    <r>
      <rPr>
        <sz val="12"/>
        <color indexed="8"/>
        <rFont val="微軟正黑體"/>
        <family val="2"/>
      </rPr>
      <t>從</t>
    </r>
    <r>
      <rPr>
        <sz val="12"/>
        <color indexed="8"/>
        <rFont val="Times New Roman"/>
        <family val="1"/>
      </rPr>
      <t>A</t>
    </r>
    <r>
      <rPr>
        <sz val="12"/>
        <color indexed="8"/>
        <rFont val="微軟正黑體"/>
        <family val="2"/>
      </rPr>
      <t>到</t>
    </r>
    <r>
      <rPr>
        <sz val="12"/>
        <color indexed="8"/>
        <rFont val="Times New Roman"/>
        <family val="1"/>
      </rPr>
      <t>A+</t>
    </r>
    <r>
      <rPr>
        <sz val="12"/>
        <color indexed="8"/>
        <rFont val="微軟正黑體"/>
        <family val="2"/>
      </rPr>
      <t>：教師國際化行動
一場</t>
    </r>
    <r>
      <rPr>
        <sz val="12"/>
        <color indexed="8"/>
        <rFont val="Times New Roman"/>
        <family val="1"/>
      </rPr>
      <t>10</t>
    </r>
    <r>
      <rPr>
        <sz val="12"/>
        <color indexed="8"/>
        <rFont val="微軟正黑體"/>
        <family val="2"/>
      </rPr>
      <t>分，至多</t>
    </r>
    <r>
      <rPr>
        <sz val="12"/>
        <color indexed="8"/>
        <rFont val="Times New Roman"/>
        <family val="1"/>
      </rPr>
      <t>30</t>
    </r>
    <r>
      <rPr>
        <sz val="12"/>
        <color indexed="8"/>
        <rFont val="微軟正黑體"/>
        <family val="2"/>
      </rPr>
      <t>分</t>
    </r>
  </si>
  <si>
    <r>
      <t>執行產官學合作案及產官學合作研究案執行</t>
    </r>
    <r>
      <rPr>
        <sz val="12"/>
        <color indexed="8"/>
        <rFont val="Times New Roman"/>
        <family val="1"/>
      </rPr>
      <t>/</t>
    </r>
    <r>
      <rPr>
        <sz val="12"/>
        <color indexed="8"/>
        <rFont val="微軟正黑體"/>
        <family val="2"/>
      </rPr>
      <t>結案</t>
    </r>
    <r>
      <rPr>
        <sz val="12"/>
        <color indexed="8"/>
        <rFont val="Times New Roman"/>
        <family val="1"/>
      </rPr>
      <t>(</t>
    </r>
    <r>
      <rPr>
        <sz val="12"/>
        <color indexed="8"/>
        <rFont val="微軟正黑體"/>
        <family val="2"/>
      </rPr>
      <t>不含科技部計畫</t>
    </r>
    <r>
      <rPr>
        <sz val="12"/>
        <color indexed="8"/>
        <rFont val="Times New Roman"/>
        <family val="1"/>
      </rPr>
      <t>)</t>
    </r>
  </si>
  <si>
    <r>
      <t>EN00-0-0-4-EI01</t>
    </r>
    <r>
      <rPr>
        <sz val="12"/>
        <color indexed="8"/>
        <rFont val="微軟正黑體"/>
        <family val="2"/>
      </rPr>
      <t xml:space="preserve">提升教師產學研究能量計畫
</t>
    </r>
    <r>
      <rPr>
        <sz val="12"/>
        <color indexed="8"/>
        <rFont val="Times New Roman"/>
        <family val="1"/>
      </rPr>
      <t xml:space="preserve">1. </t>
    </r>
    <r>
      <rPr>
        <sz val="12"/>
        <color indexed="8"/>
        <rFont val="微軟正黑體"/>
        <family val="2"/>
      </rPr>
      <t>主持人</t>
    </r>
    <r>
      <rPr>
        <sz val="12"/>
        <color indexed="8"/>
        <rFont val="Times New Roman"/>
        <family val="1"/>
      </rPr>
      <t>*1</t>
    </r>
    <r>
      <rPr>
        <sz val="12"/>
        <color indexed="8"/>
        <rFont val="微軟正黑體"/>
        <family val="2"/>
      </rPr>
      <t>、共同主持人</t>
    </r>
    <r>
      <rPr>
        <sz val="12"/>
        <color indexed="8"/>
        <rFont val="Times New Roman"/>
        <family val="1"/>
      </rPr>
      <t>*0.5</t>
    </r>
    <r>
      <rPr>
        <sz val="12"/>
        <color indexed="8"/>
        <rFont val="微軟正黑體"/>
        <family val="2"/>
      </rPr>
      <t xml:space="preserve">；受評年度結案，需以文藻名義簽訂
</t>
    </r>
    <r>
      <rPr>
        <sz val="12"/>
        <color indexed="8"/>
        <rFont val="Times New Roman"/>
        <family val="1"/>
      </rPr>
      <t xml:space="preserve">2. </t>
    </r>
    <r>
      <rPr>
        <sz val="12"/>
        <color indexed="8"/>
        <rFont val="微軟正黑體"/>
        <family val="2"/>
      </rPr>
      <t>五萬元以下得</t>
    </r>
    <r>
      <rPr>
        <sz val="12"/>
        <color indexed="8"/>
        <rFont val="Times New Roman"/>
        <family val="1"/>
      </rPr>
      <t>10</t>
    </r>
    <r>
      <rPr>
        <sz val="12"/>
        <color indexed="8"/>
        <rFont val="微軟正黑體"/>
        <family val="2"/>
      </rPr>
      <t xml:space="preserve">分
</t>
    </r>
    <r>
      <rPr>
        <sz val="12"/>
        <color indexed="8"/>
        <rFont val="Times New Roman"/>
        <family val="1"/>
      </rPr>
      <t xml:space="preserve">3. </t>
    </r>
    <r>
      <rPr>
        <sz val="12"/>
        <color indexed="8"/>
        <rFont val="微軟正黑體"/>
        <family val="2"/>
      </rPr>
      <t>五萬元以上</t>
    </r>
    <r>
      <rPr>
        <sz val="12"/>
        <color indexed="8"/>
        <rFont val="Times New Roman"/>
        <family val="1"/>
      </rPr>
      <t>(</t>
    </r>
    <r>
      <rPr>
        <sz val="12"/>
        <color indexed="8"/>
        <rFont val="微軟正黑體"/>
        <family val="2"/>
      </rPr>
      <t>含</t>
    </r>
    <r>
      <rPr>
        <sz val="12"/>
        <color indexed="8"/>
        <rFont val="Times New Roman"/>
        <family val="1"/>
      </rPr>
      <t>)</t>
    </r>
    <r>
      <rPr>
        <sz val="12"/>
        <color indexed="8"/>
        <rFont val="微軟正黑體"/>
        <family val="2"/>
      </rPr>
      <t>得</t>
    </r>
    <r>
      <rPr>
        <sz val="12"/>
        <color indexed="8"/>
        <rFont val="Times New Roman"/>
        <family val="1"/>
      </rPr>
      <t>20</t>
    </r>
    <r>
      <rPr>
        <sz val="12"/>
        <color indexed="8"/>
        <rFont val="微軟正黑體"/>
        <family val="2"/>
      </rPr>
      <t>分</t>
    </r>
  </si>
  <si>
    <r>
      <t>EN00-0-0-4-EI01</t>
    </r>
    <r>
      <rPr>
        <sz val="12"/>
        <color indexed="8"/>
        <rFont val="微軟正黑體"/>
        <family val="2"/>
      </rPr>
      <t xml:space="preserve">成立教師跨界教學團隊
加入教師專業成長社群
</t>
    </r>
    <r>
      <rPr>
        <sz val="12"/>
        <color indexed="8"/>
        <rFont val="Times New Roman"/>
        <family val="1"/>
      </rPr>
      <t>(</t>
    </r>
    <r>
      <rPr>
        <sz val="12"/>
        <color indexed="8"/>
        <rFont val="微軟正黑體"/>
        <family val="2"/>
      </rPr>
      <t>社群每學期至少會合</t>
    </r>
    <r>
      <rPr>
        <sz val="12"/>
        <color indexed="8"/>
        <rFont val="Times New Roman"/>
        <family val="1"/>
      </rPr>
      <t>4</t>
    </r>
    <r>
      <rPr>
        <sz val="12"/>
        <color indexed="8"/>
        <rFont val="微軟正黑體"/>
        <family val="2"/>
      </rPr>
      <t>次</t>
    </r>
    <r>
      <rPr>
        <sz val="12"/>
        <color indexed="8"/>
        <rFont val="Times New Roman"/>
        <family val="1"/>
      </rPr>
      <t xml:space="preserve">) </t>
    </r>
    <r>
      <rPr>
        <sz val="12"/>
        <color indexed="8"/>
        <rFont val="微軟正黑體"/>
        <family val="2"/>
      </rPr>
      <t>每社群每學期得</t>
    </r>
    <r>
      <rPr>
        <sz val="12"/>
        <color indexed="8"/>
        <rFont val="Times New Roman"/>
        <family val="1"/>
      </rPr>
      <t>15</t>
    </r>
    <r>
      <rPr>
        <sz val="12"/>
        <color indexed="8"/>
        <rFont val="微軟正黑體"/>
        <family val="2"/>
      </rPr>
      <t>分，社群負責人得</t>
    </r>
    <r>
      <rPr>
        <sz val="12"/>
        <color indexed="8"/>
        <rFont val="Times New Roman"/>
        <family val="1"/>
      </rPr>
      <t>20</t>
    </r>
    <r>
      <rPr>
        <sz val="12"/>
        <color indexed="8"/>
        <rFont val="微軟正黑體"/>
        <family val="2"/>
      </rPr>
      <t>分</t>
    </r>
  </si>
  <si>
    <r>
      <t xml:space="preserve">1. </t>
    </r>
    <r>
      <rPr>
        <sz val="12"/>
        <color indexed="8"/>
        <rFont val="微軟正黑體"/>
        <family val="2"/>
      </rPr>
      <t>撰寫科技部計畫
未獲通過者可得</t>
    </r>
    <r>
      <rPr>
        <sz val="12"/>
        <color indexed="8"/>
        <rFont val="Times New Roman"/>
        <family val="1"/>
      </rPr>
      <t>10</t>
    </r>
    <r>
      <rPr>
        <sz val="12"/>
        <color indexed="8"/>
        <rFont val="微軟正黑體"/>
        <family val="2"/>
      </rPr>
      <t xml:space="preserve">分，通過者以校級評分加分
</t>
    </r>
    <r>
      <rPr>
        <sz val="12"/>
        <color indexed="8"/>
        <rFont val="Times New Roman"/>
        <family val="1"/>
      </rPr>
      <t xml:space="preserve">2. </t>
    </r>
    <r>
      <rPr>
        <sz val="12"/>
        <color indexed="8"/>
        <rFont val="微軟正黑體"/>
        <family val="2"/>
      </rPr>
      <t>指導學生參加大專生科技部計畫投件，通過者得</t>
    </r>
    <r>
      <rPr>
        <sz val="12"/>
        <color indexed="8"/>
        <rFont val="Times New Roman"/>
        <family val="1"/>
      </rPr>
      <t>20</t>
    </r>
    <r>
      <rPr>
        <sz val="12"/>
        <color indexed="8"/>
        <rFont val="微軟正黑體"/>
        <family val="2"/>
      </rPr>
      <t>分，未通過者得</t>
    </r>
    <r>
      <rPr>
        <sz val="12"/>
        <color indexed="8"/>
        <rFont val="Times New Roman"/>
        <family val="1"/>
      </rPr>
      <t>10</t>
    </r>
    <r>
      <rPr>
        <sz val="12"/>
        <color indexed="8"/>
        <rFont val="微軟正黑體"/>
        <family val="2"/>
      </rPr>
      <t xml:space="preserve">分
</t>
    </r>
    <r>
      <rPr>
        <sz val="12"/>
        <color indexed="8"/>
        <rFont val="Times New Roman"/>
        <family val="1"/>
      </rPr>
      <t xml:space="preserve">3. </t>
    </r>
    <r>
      <rPr>
        <sz val="12"/>
        <color indexed="8"/>
        <rFont val="微軟正黑體"/>
        <family val="2"/>
      </rPr>
      <t>其他有佐證資料之研究項目</t>
    </r>
  </si>
  <si>
    <r>
      <t>(</t>
    </r>
    <r>
      <rPr>
        <sz val="12"/>
        <color indexed="8"/>
        <rFont val="微軟正黑體"/>
        <family val="2"/>
      </rPr>
      <t>代碼</t>
    </r>
    <r>
      <rPr>
        <sz val="12"/>
        <color indexed="8"/>
        <rFont val="Times New Roman"/>
        <family val="1"/>
      </rPr>
      <t xml:space="preserve">B3) </t>
    </r>
    <r>
      <rPr>
        <sz val="12"/>
        <color indexed="8"/>
        <rFont val="微軟正黑體"/>
        <family val="2"/>
      </rPr>
      <t>研究項目依自訂百分比計分</t>
    </r>
    <r>
      <rPr>
        <sz val="12"/>
        <color indexed="8"/>
        <rFont val="Times New Roman"/>
        <family val="1"/>
      </rPr>
      <t>(</t>
    </r>
    <r>
      <rPr>
        <sz val="12"/>
        <color indexed="8"/>
        <rFont val="微軟正黑體"/>
        <family val="2"/>
      </rPr>
      <t>小計總分</t>
    </r>
    <r>
      <rPr>
        <sz val="12"/>
        <color indexed="8"/>
        <rFont val="Times New Roman"/>
        <family val="1"/>
      </rPr>
      <t>*</t>
    </r>
    <r>
      <rPr>
        <sz val="12"/>
        <color indexed="8"/>
        <rFont val="微軟正黑體"/>
        <family val="2"/>
      </rPr>
      <t>教師自訂百分比</t>
    </r>
    <r>
      <rPr>
        <sz val="12"/>
        <color indexed="8"/>
        <rFont val="Times New Roman"/>
        <family val="1"/>
      </rPr>
      <t>)</t>
    </r>
  </si>
  <si>
    <r>
      <t>服務</t>
    </r>
    <r>
      <rPr>
        <b/>
        <sz val="12"/>
        <color indexed="8"/>
        <rFont val="Times New Roman"/>
        <family val="1"/>
      </rPr>
      <t>(</t>
    </r>
    <r>
      <rPr>
        <b/>
        <sz val="12"/>
        <color indexed="8"/>
        <rFont val="微軟正黑體"/>
        <family val="2"/>
      </rPr>
      <t>輔導</t>
    </r>
    <r>
      <rPr>
        <b/>
        <sz val="12"/>
        <color indexed="8"/>
        <rFont val="Times New Roman"/>
        <family val="1"/>
      </rPr>
      <t>)</t>
    </r>
    <r>
      <rPr>
        <b/>
        <sz val="12"/>
        <color indexed="8"/>
        <rFont val="微軟正黑體"/>
        <family val="2"/>
      </rPr>
      <t>指標：教師自訂比例</t>
    </r>
  </si>
  <si>
    <r>
      <t>實習</t>
    </r>
    <r>
      <rPr>
        <sz val="12"/>
        <color indexed="8"/>
        <rFont val="Times New Roman"/>
        <family val="1"/>
      </rPr>
      <t>:</t>
    </r>
    <r>
      <rPr>
        <sz val="12"/>
        <color indexed="8"/>
        <rFont val="微軟正黑體"/>
        <family val="2"/>
      </rPr>
      <t>根據英文系制定標準，超過該基本標準者方計分</t>
    </r>
  </si>
  <si>
    <r>
      <t>EN00-0-0-3-EI02</t>
    </r>
    <r>
      <rPr>
        <sz val="12"/>
        <color indexed="8"/>
        <rFont val="微軟正黑體"/>
        <family val="2"/>
      </rPr>
      <t>學生國際化計畫</t>
    </r>
    <r>
      <rPr>
        <sz val="12"/>
        <color indexed="8"/>
        <rFont val="Times New Roman"/>
        <family val="1"/>
      </rPr>
      <t>+ EN00-0-0-4-EI02</t>
    </r>
    <r>
      <rPr>
        <sz val="12"/>
        <color indexed="8"/>
        <rFont val="微軟正黑體"/>
        <family val="2"/>
      </rPr>
      <t xml:space="preserve">學生就業力倍增計畫
</t>
    </r>
    <r>
      <rPr>
        <sz val="12"/>
        <color indexed="8"/>
        <rFont val="Times New Roman"/>
        <family val="1"/>
      </rPr>
      <t xml:space="preserve">1. </t>
    </r>
    <r>
      <rPr>
        <sz val="12"/>
        <color indexed="8"/>
        <rFont val="微軟正黑體"/>
        <family val="2"/>
      </rPr>
      <t>國內</t>
    </r>
    <r>
      <rPr>
        <sz val="12"/>
        <color indexed="8"/>
        <rFont val="Times New Roman"/>
        <family val="1"/>
      </rPr>
      <t>(</t>
    </r>
    <r>
      <rPr>
        <sz val="12"/>
        <color indexed="8"/>
        <rFont val="微軟正黑體"/>
        <family val="2"/>
      </rPr>
      <t>訪視一間機構得</t>
    </r>
    <r>
      <rPr>
        <sz val="12"/>
        <color indexed="8"/>
        <rFont val="Times New Roman"/>
        <family val="1"/>
      </rPr>
      <t>15</t>
    </r>
    <r>
      <rPr>
        <sz val="12"/>
        <color indexed="8"/>
        <rFont val="微軟正黑體"/>
        <family val="2"/>
      </rPr>
      <t>分，每超過一間另外得</t>
    </r>
    <r>
      <rPr>
        <sz val="12"/>
        <color indexed="8"/>
        <rFont val="Times New Roman"/>
        <family val="1"/>
      </rPr>
      <t>10</t>
    </r>
    <r>
      <rPr>
        <sz val="12"/>
        <color indexed="8"/>
        <rFont val="微軟正黑體"/>
        <family val="2"/>
      </rPr>
      <t>分</t>
    </r>
    <r>
      <rPr>
        <sz val="12"/>
        <color indexed="8"/>
        <rFont val="Times New Roman"/>
        <family val="1"/>
      </rPr>
      <t xml:space="preserve">)
2. </t>
    </r>
    <r>
      <rPr>
        <sz val="12"/>
        <color indexed="8"/>
        <rFont val="微軟正黑體"/>
        <family val="2"/>
      </rPr>
      <t>國外</t>
    </r>
    <r>
      <rPr>
        <sz val="12"/>
        <color indexed="8"/>
        <rFont val="Times New Roman"/>
        <family val="1"/>
      </rPr>
      <t>(</t>
    </r>
    <r>
      <rPr>
        <sz val="12"/>
        <color indexed="8"/>
        <rFont val="微軟正黑體"/>
        <family val="2"/>
      </rPr>
      <t>訪視一間海外機構</t>
    </r>
    <r>
      <rPr>
        <sz val="12"/>
        <color indexed="8"/>
        <rFont val="Times New Roman"/>
        <family val="1"/>
      </rPr>
      <t>(</t>
    </r>
    <r>
      <rPr>
        <sz val="12"/>
        <color indexed="8"/>
        <rFont val="微軟正黑體"/>
        <family val="2"/>
      </rPr>
      <t>含港澳陸</t>
    </r>
    <r>
      <rPr>
        <sz val="12"/>
        <color indexed="8"/>
        <rFont val="Times New Roman"/>
        <family val="1"/>
      </rPr>
      <t>)</t>
    </r>
    <r>
      <rPr>
        <sz val="12"/>
        <color indexed="8"/>
        <rFont val="微軟正黑體"/>
        <family val="2"/>
      </rPr>
      <t>得</t>
    </r>
    <r>
      <rPr>
        <sz val="12"/>
        <color indexed="8"/>
        <rFont val="Times New Roman"/>
        <family val="1"/>
      </rPr>
      <t>20</t>
    </r>
    <r>
      <rPr>
        <sz val="12"/>
        <color indexed="8"/>
        <rFont val="微軟正黑體"/>
        <family val="2"/>
      </rPr>
      <t>分，超過一間另外得</t>
    </r>
    <r>
      <rPr>
        <sz val="12"/>
        <color indexed="8"/>
        <rFont val="Times New Roman"/>
        <family val="1"/>
      </rPr>
      <t>10</t>
    </r>
    <r>
      <rPr>
        <sz val="12"/>
        <color indexed="8"/>
        <rFont val="微軟正黑體"/>
        <family val="2"/>
      </rPr>
      <t>分</t>
    </r>
    <r>
      <rPr>
        <sz val="12"/>
        <color indexed="8"/>
        <rFont val="Times New Roman"/>
        <family val="1"/>
      </rPr>
      <t xml:space="preserve">)
3. </t>
    </r>
    <r>
      <rPr>
        <sz val="12"/>
        <color indexed="8"/>
        <rFont val="微軟正黑體"/>
        <family val="2"/>
      </rPr>
      <t>開發新實習單位並簽妥實習合約；每一間新國內實習機構得</t>
    </r>
    <r>
      <rPr>
        <sz val="12"/>
        <color indexed="8"/>
        <rFont val="Times New Roman"/>
        <family val="1"/>
      </rPr>
      <t>10</t>
    </r>
    <r>
      <rPr>
        <sz val="12"/>
        <color indexed="8"/>
        <rFont val="微軟正黑體"/>
        <family val="2"/>
      </rPr>
      <t>分；國外得</t>
    </r>
    <r>
      <rPr>
        <sz val="12"/>
        <color indexed="8"/>
        <rFont val="Times New Roman"/>
        <family val="1"/>
      </rPr>
      <t>15</t>
    </r>
    <r>
      <rPr>
        <sz val="12"/>
        <color indexed="8"/>
        <rFont val="微軟正黑體"/>
        <family val="2"/>
      </rPr>
      <t>分</t>
    </r>
  </si>
  <si>
    <r>
      <t>協助推動系</t>
    </r>
    <r>
      <rPr>
        <sz val="12"/>
        <color indexed="8"/>
        <rFont val="Times New Roman"/>
        <family val="1"/>
      </rPr>
      <t>(</t>
    </r>
    <r>
      <rPr>
        <sz val="12"/>
        <color indexed="8"/>
        <rFont val="微軟正黑體"/>
        <family val="2"/>
      </rPr>
      <t>所</t>
    </r>
    <r>
      <rPr>
        <sz val="12"/>
        <color indexed="8"/>
        <rFont val="Times New Roman"/>
        <family val="1"/>
      </rPr>
      <t>)</t>
    </r>
    <r>
      <rPr>
        <sz val="12"/>
        <color indexed="8"/>
        <rFont val="微軟正黑體"/>
        <family val="2"/>
      </rPr>
      <t>業務</t>
    </r>
    <r>
      <rPr>
        <sz val="12"/>
        <color indexed="8"/>
        <rFont val="Times New Roman"/>
        <family val="1"/>
      </rPr>
      <t>(</t>
    </r>
    <r>
      <rPr>
        <sz val="12"/>
        <color indexed="8"/>
        <rFont val="微軟正黑體"/>
        <family val="2"/>
      </rPr>
      <t>任務編組工作、擔任各項委員會、小組委員、聯繫系友會、校內外命題和試務委員、校內外評審</t>
    </r>
    <r>
      <rPr>
        <sz val="12"/>
        <color indexed="8"/>
        <rFont val="Times New Roman"/>
        <family val="1"/>
      </rPr>
      <t>)</t>
    </r>
  </si>
  <si>
    <r>
      <t>5EN00-0-0-2-EI02</t>
    </r>
    <r>
      <rPr>
        <sz val="12"/>
        <color indexed="8"/>
        <rFont val="微軟正黑體"/>
        <family val="2"/>
      </rPr>
      <t xml:space="preserve">教師專業發展與研究能量提升計畫
</t>
    </r>
    <r>
      <rPr>
        <sz val="12"/>
        <color indexed="8"/>
        <rFont val="Times New Roman"/>
        <family val="1"/>
      </rPr>
      <t xml:space="preserve">1. </t>
    </r>
    <r>
      <rPr>
        <sz val="12"/>
        <color indexed="8"/>
        <rFont val="微軟正黑體"/>
        <family val="2"/>
      </rPr>
      <t>擔任項委員會委員</t>
    </r>
    <r>
      <rPr>
        <sz val="12"/>
        <color indexed="8"/>
        <rFont val="Times New Roman"/>
        <family val="1"/>
      </rPr>
      <t>(</t>
    </r>
    <r>
      <rPr>
        <sz val="12"/>
        <color indexed="8"/>
        <rFont val="微軟正黑體"/>
        <family val="2"/>
      </rPr>
      <t>含主席</t>
    </r>
    <r>
      <rPr>
        <sz val="12"/>
        <color indexed="8"/>
        <rFont val="Times New Roman"/>
        <family val="1"/>
      </rPr>
      <t>)</t>
    </r>
    <r>
      <rPr>
        <sz val="12"/>
        <color indexed="8"/>
        <rFont val="微軟正黑體"/>
        <family val="2"/>
      </rPr>
      <t>得</t>
    </r>
    <r>
      <rPr>
        <sz val="12"/>
        <color indexed="8"/>
        <rFont val="Times New Roman"/>
        <family val="1"/>
      </rPr>
      <t>20</t>
    </r>
    <r>
      <rPr>
        <sz val="12"/>
        <color indexed="8"/>
        <rFont val="微軟正黑體"/>
        <family val="2"/>
      </rPr>
      <t xml:space="preserve">分
</t>
    </r>
    <r>
      <rPr>
        <sz val="12"/>
        <color indexed="8"/>
        <rFont val="Times New Roman"/>
        <family val="1"/>
      </rPr>
      <t xml:space="preserve">2. </t>
    </r>
    <r>
      <rPr>
        <sz val="12"/>
        <color indexed="8"/>
        <rFont val="微軟正黑體"/>
        <family val="2"/>
      </rPr>
      <t>支援系所舉辦活動或參與重大活動</t>
    </r>
    <r>
      <rPr>
        <sz val="12"/>
        <color indexed="8"/>
        <rFont val="Times New Roman"/>
        <family val="1"/>
      </rPr>
      <t>(</t>
    </r>
    <r>
      <rPr>
        <sz val="12"/>
        <color indexed="8"/>
        <rFont val="微軟正黑體"/>
        <family val="2"/>
      </rPr>
      <t>如研習會、研討會及競賽活動，例</t>
    </r>
    <r>
      <rPr>
        <sz val="12"/>
        <color indexed="8"/>
        <rFont val="Times New Roman"/>
        <family val="1"/>
      </rPr>
      <t>:</t>
    </r>
    <r>
      <rPr>
        <sz val="12"/>
        <color indexed="8"/>
        <rFont val="微軟正黑體"/>
        <family val="2"/>
      </rPr>
      <t>文藻盃，每次得</t>
    </r>
    <r>
      <rPr>
        <sz val="12"/>
        <color indexed="8"/>
        <rFont val="Times New Roman"/>
        <family val="1"/>
      </rPr>
      <t>10</t>
    </r>
    <r>
      <rPr>
        <sz val="12"/>
        <color indexed="8"/>
        <rFont val="微軟正黑體"/>
        <family val="2"/>
      </rPr>
      <t>分</t>
    </r>
    <r>
      <rPr>
        <sz val="12"/>
        <color indexed="8"/>
        <rFont val="Times New Roman"/>
        <family val="1"/>
      </rPr>
      <t xml:space="preserve">)
3. </t>
    </r>
    <r>
      <rPr>
        <sz val="12"/>
        <color indexed="8"/>
        <rFont val="微軟正黑體"/>
        <family val="2"/>
      </rPr>
      <t>協助系所網頁翻譯或編輯、公務文件英文翻譯或編輯每次得</t>
    </r>
    <r>
      <rPr>
        <sz val="12"/>
        <color indexed="8"/>
        <rFont val="Times New Roman"/>
        <family val="1"/>
      </rPr>
      <t>10</t>
    </r>
    <r>
      <rPr>
        <sz val="12"/>
        <color indexed="8"/>
        <rFont val="微軟正黑體"/>
        <family val="2"/>
      </rPr>
      <t xml:space="preserve">分
</t>
    </r>
    <r>
      <rPr>
        <sz val="12"/>
        <color indexed="8"/>
        <rFont val="Times New Roman"/>
        <family val="1"/>
      </rPr>
      <t xml:space="preserve">4. </t>
    </r>
    <r>
      <rPr>
        <sz val="12"/>
        <color indexed="8"/>
        <rFont val="微軟正黑體"/>
        <family val="2"/>
      </rPr>
      <t>入學相關委員每次得</t>
    </r>
    <r>
      <rPr>
        <sz val="12"/>
        <color indexed="8"/>
        <rFont val="Times New Roman"/>
        <family val="1"/>
      </rPr>
      <t>15</t>
    </r>
    <r>
      <rPr>
        <sz val="12"/>
        <color indexed="8"/>
        <rFont val="微軟正黑體"/>
        <family val="2"/>
      </rPr>
      <t xml:space="preserve">分
</t>
    </r>
    <r>
      <rPr>
        <sz val="12"/>
        <color indexed="8"/>
        <rFont val="Times New Roman"/>
        <family val="1"/>
      </rPr>
      <t xml:space="preserve">5. </t>
    </r>
    <r>
      <rPr>
        <sz val="12"/>
        <color indexed="8"/>
        <rFont val="微軟正黑體"/>
        <family val="2"/>
      </rPr>
      <t>撰寫專案計畫得</t>
    </r>
    <r>
      <rPr>
        <sz val="12"/>
        <color indexed="8"/>
        <rFont val="Times New Roman"/>
        <family val="1"/>
      </rPr>
      <t>30</t>
    </r>
    <r>
      <rPr>
        <sz val="12"/>
        <color indexed="8"/>
        <rFont val="微軟正黑體"/>
        <family val="2"/>
      </rPr>
      <t>分</t>
    </r>
  </si>
  <si>
    <r>
      <t>參與校、系</t>
    </r>
    <r>
      <rPr>
        <sz val="12"/>
        <color indexed="8"/>
        <rFont val="Times New Roman"/>
        <family val="1"/>
      </rPr>
      <t>(</t>
    </r>
    <r>
      <rPr>
        <sz val="12"/>
        <color indexed="8"/>
        <rFont val="微軟正黑體"/>
        <family val="2"/>
      </rPr>
      <t>所</t>
    </r>
    <r>
      <rPr>
        <sz val="12"/>
        <color indexed="8"/>
        <rFont val="Times New Roman"/>
        <family val="1"/>
      </rPr>
      <t>)</t>
    </r>
    <r>
      <rPr>
        <sz val="12"/>
        <color indexed="8"/>
        <rFont val="微軟正黑體"/>
        <family val="2"/>
      </rPr>
      <t>重大集會</t>
    </r>
    <r>
      <rPr>
        <sz val="12"/>
        <color indexed="8"/>
        <rFont val="Times New Roman"/>
        <family val="1"/>
      </rPr>
      <t xml:space="preserve">( </t>
    </r>
    <r>
      <rPr>
        <sz val="12"/>
        <color indexed="8"/>
        <rFont val="微軟正黑體"/>
        <family val="2"/>
      </rPr>
      <t>如：系務會議</t>
    </r>
    <r>
      <rPr>
        <sz val="12"/>
        <color indexed="8"/>
        <rFont val="Times New Roman"/>
        <family val="1"/>
      </rPr>
      <t>)</t>
    </r>
    <r>
      <rPr>
        <sz val="12"/>
        <color indexed="8"/>
        <rFont val="微軟正黑體"/>
        <family val="2"/>
      </rPr>
      <t>、慶典與活動</t>
    </r>
    <r>
      <rPr>
        <sz val="12"/>
        <color indexed="8"/>
        <rFont val="Times New Roman"/>
        <family val="1"/>
      </rPr>
      <t xml:space="preserve"> </t>
    </r>
  </si>
  <si>
    <r>
      <t>每次得</t>
    </r>
    <r>
      <rPr>
        <sz val="12"/>
        <color indexed="8"/>
        <rFont val="Times New Roman"/>
        <family val="1"/>
      </rPr>
      <t>5</t>
    </r>
    <r>
      <rPr>
        <sz val="12"/>
        <color indexed="8"/>
        <rFont val="微軟正黑體"/>
        <family val="2"/>
      </rPr>
      <t>分，最高</t>
    </r>
    <r>
      <rPr>
        <sz val="12"/>
        <color indexed="8"/>
        <rFont val="Times New Roman"/>
        <family val="1"/>
      </rPr>
      <t>15</t>
    </r>
    <r>
      <rPr>
        <sz val="12"/>
        <color indexed="8"/>
        <rFont val="微軟正黑體"/>
        <family val="2"/>
      </rPr>
      <t>分</t>
    </r>
  </si>
  <si>
    <r>
      <t xml:space="preserve">1. </t>
    </r>
    <r>
      <rPr>
        <sz val="12"/>
        <color indexed="8"/>
        <rFont val="微軟正黑體"/>
        <family val="2"/>
      </rPr>
      <t>擔任講者每次</t>
    </r>
    <r>
      <rPr>
        <sz val="12"/>
        <color indexed="8"/>
        <rFont val="Times New Roman"/>
        <family val="1"/>
      </rPr>
      <t>10</t>
    </r>
    <r>
      <rPr>
        <sz val="12"/>
        <color indexed="8"/>
        <rFont val="微軟正黑體"/>
        <family val="2"/>
      </rPr>
      <t xml:space="preserve">分
</t>
    </r>
    <r>
      <rPr>
        <sz val="12"/>
        <color indexed="8"/>
        <rFont val="Times New Roman"/>
        <family val="1"/>
      </rPr>
      <t xml:space="preserve">2. </t>
    </r>
    <r>
      <rPr>
        <sz val="12"/>
        <color indexed="8"/>
        <rFont val="微軟正黑體"/>
        <family val="2"/>
      </rPr>
      <t>參與者每次</t>
    </r>
    <r>
      <rPr>
        <sz val="12"/>
        <color indexed="8"/>
        <rFont val="Times New Roman"/>
        <family val="1"/>
      </rPr>
      <t>5</t>
    </r>
    <r>
      <rPr>
        <sz val="12"/>
        <color indexed="8"/>
        <rFont val="微軟正黑體"/>
        <family val="2"/>
      </rPr>
      <t>分</t>
    </r>
  </si>
  <si>
    <r>
      <t>20</t>
    </r>
    <r>
      <rPr>
        <sz val="12"/>
        <color indexed="8"/>
        <rFont val="微軟正黑體"/>
        <family val="2"/>
      </rPr>
      <t>分</t>
    </r>
  </si>
  <si>
    <r>
      <t xml:space="preserve">1. </t>
    </r>
    <r>
      <rPr>
        <sz val="12"/>
        <color indexed="8"/>
        <rFont val="微軟正黑體"/>
        <family val="2"/>
      </rPr>
      <t>為在校生或已畢業學生撰寫申請大學、研究所、工作或獎學金之推薦函，一次</t>
    </r>
    <r>
      <rPr>
        <sz val="12"/>
        <color indexed="8"/>
        <rFont val="Times New Roman"/>
        <family val="1"/>
      </rPr>
      <t>5</t>
    </r>
    <r>
      <rPr>
        <sz val="12"/>
        <color indexed="8"/>
        <rFont val="微軟正黑體"/>
        <family val="2"/>
      </rPr>
      <t xml:space="preserve">分
</t>
    </r>
    <r>
      <rPr>
        <sz val="12"/>
        <color indexed="8"/>
        <rFont val="Times New Roman"/>
        <family val="1"/>
      </rPr>
      <t xml:space="preserve">2. </t>
    </r>
    <r>
      <rPr>
        <sz val="12"/>
        <color indexed="8"/>
        <rFont val="微軟正黑體"/>
        <family val="2"/>
      </rPr>
      <t>擔任畢業公演、畢業專題總指導老師</t>
    </r>
    <r>
      <rPr>
        <sz val="12"/>
        <color indexed="8"/>
        <rFont val="Times New Roman"/>
        <family val="1"/>
      </rPr>
      <t>15</t>
    </r>
    <r>
      <rPr>
        <sz val="12"/>
        <color indexed="8"/>
        <rFont val="微軟正黑體"/>
        <family val="2"/>
      </rPr>
      <t xml:space="preserve">分
</t>
    </r>
    <r>
      <rPr>
        <sz val="12"/>
        <color indexed="8"/>
        <rFont val="Times New Roman"/>
        <family val="1"/>
      </rPr>
      <t xml:space="preserve">3. </t>
    </r>
    <r>
      <rPr>
        <sz val="12"/>
        <color indexed="8"/>
        <rFont val="微軟正黑體"/>
        <family val="2"/>
      </rPr>
      <t>擔任畢業公演、畢業專題分項指導老師</t>
    </r>
    <r>
      <rPr>
        <sz val="12"/>
        <color indexed="8"/>
        <rFont val="Times New Roman"/>
        <family val="1"/>
      </rPr>
      <t>10</t>
    </r>
    <r>
      <rPr>
        <sz val="12"/>
        <color indexed="8"/>
        <rFont val="微軟正黑體"/>
        <family val="2"/>
      </rPr>
      <t xml:space="preserve">分
</t>
    </r>
    <r>
      <rPr>
        <sz val="12"/>
        <color indexed="8"/>
        <rFont val="Times New Roman"/>
        <family val="1"/>
      </rPr>
      <t xml:space="preserve">4. </t>
    </r>
    <r>
      <rPr>
        <sz val="12"/>
        <color indexed="8"/>
        <rFont val="微軟正黑體"/>
        <family val="2"/>
      </rPr>
      <t>擔任專科部一</t>
    </r>
    <r>
      <rPr>
        <sz val="12"/>
        <color indexed="8"/>
        <rFont val="Times New Roman"/>
        <family val="1"/>
      </rPr>
      <t>~</t>
    </r>
    <r>
      <rPr>
        <sz val="12"/>
        <color indexed="8"/>
        <rFont val="微軟正黑體"/>
        <family val="2"/>
      </rPr>
      <t>三年級必修課</t>
    </r>
    <r>
      <rPr>
        <sz val="12"/>
        <color indexed="8"/>
        <rFont val="Times New Roman"/>
        <family val="1"/>
      </rPr>
      <t>Coordinator 15</t>
    </r>
    <r>
      <rPr>
        <sz val="12"/>
        <color indexed="8"/>
        <rFont val="微軟正黑體"/>
        <family val="2"/>
      </rPr>
      <t>分，其他</t>
    </r>
    <r>
      <rPr>
        <sz val="12"/>
        <color indexed="8"/>
        <rFont val="Times New Roman"/>
        <family val="1"/>
      </rPr>
      <t>Coordinator 5</t>
    </r>
    <r>
      <rPr>
        <sz val="12"/>
        <color indexed="8"/>
        <rFont val="微軟正黑體"/>
        <family val="2"/>
      </rPr>
      <t xml:space="preserve">分
</t>
    </r>
    <r>
      <rPr>
        <sz val="12"/>
        <color indexed="8"/>
        <rFont val="Times New Roman"/>
        <family val="1"/>
      </rPr>
      <t xml:space="preserve">5. </t>
    </r>
    <r>
      <rPr>
        <sz val="12"/>
        <color indexed="8"/>
        <rFont val="微軟正黑體"/>
        <family val="2"/>
      </rPr>
      <t>校</t>
    </r>
    <r>
      <rPr>
        <sz val="12"/>
        <color indexed="8"/>
        <rFont val="Times New Roman"/>
        <family val="1"/>
      </rPr>
      <t>(</t>
    </r>
    <r>
      <rPr>
        <sz val="12"/>
        <color indexed="8"/>
        <rFont val="微軟正黑體"/>
        <family val="2"/>
      </rPr>
      <t>內</t>
    </r>
    <r>
      <rPr>
        <sz val="12"/>
        <color indexed="8"/>
        <rFont val="Times New Roman"/>
        <family val="1"/>
      </rPr>
      <t>)</t>
    </r>
    <r>
      <rPr>
        <sz val="12"/>
        <color indexed="8"/>
        <rFont val="微軟正黑體"/>
        <family val="2"/>
      </rPr>
      <t>外評審得</t>
    </r>
    <r>
      <rPr>
        <sz val="12"/>
        <color indexed="8"/>
        <rFont val="Times New Roman"/>
        <family val="1"/>
      </rPr>
      <t>10</t>
    </r>
    <r>
      <rPr>
        <sz val="12"/>
        <color indexed="8"/>
        <rFont val="微軟正黑體"/>
        <family val="2"/>
      </rPr>
      <t xml:space="preserve">分
</t>
    </r>
    <r>
      <rPr>
        <sz val="12"/>
        <color indexed="8"/>
        <rFont val="Times New Roman"/>
        <family val="1"/>
      </rPr>
      <t xml:space="preserve">6. </t>
    </r>
    <r>
      <rPr>
        <sz val="12"/>
        <color indexed="8"/>
        <rFont val="微軟正黑體"/>
        <family val="2"/>
      </rPr>
      <t>協助系上辦理研究教學或輔導相關的工作坊</t>
    </r>
    <r>
      <rPr>
        <sz val="12"/>
        <color indexed="8"/>
        <rFont val="Times New Roman"/>
        <family val="1"/>
      </rPr>
      <t xml:space="preserve">(workshop) </t>
    </r>
    <r>
      <rPr>
        <sz val="12"/>
        <color indexed="8"/>
        <rFont val="微軟正黑體"/>
        <family val="2"/>
      </rPr>
      <t>或研討會</t>
    </r>
    <r>
      <rPr>
        <sz val="12"/>
        <color indexed="8"/>
        <rFont val="Times New Roman"/>
        <family val="1"/>
      </rPr>
      <t>(conference)</t>
    </r>
    <r>
      <rPr>
        <sz val="12"/>
        <color indexed="8"/>
        <rFont val="微軟正黑體"/>
        <family val="2"/>
      </rPr>
      <t>每次得</t>
    </r>
    <r>
      <rPr>
        <sz val="12"/>
        <color indexed="8"/>
        <rFont val="Times New Roman"/>
        <family val="1"/>
      </rPr>
      <t>10</t>
    </r>
    <r>
      <rPr>
        <sz val="12"/>
        <color indexed="8"/>
        <rFont val="微軟正黑體"/>
        <family val="2"/>
      </rPr>
      <t xml:space="preserve">分
</t>
    </r>
    <r>
      <rPr>
        <sz val="12"/>
        <color indexed="8"/>
        <rFont val="Times New Roman"/>
        <family val="1"/>
      </rPr>
      <t xml:space="preserve">7. </t>
    </r>
    <r>
      <rPr>
        <sz val="12"/>
        <color indexed="8"/>
        <rFont val="微軟正黑體"/>
        <family val="2"/>
      </rPr>
      <t>擔任專一至專三導師，多加</t>
    </r>
    <r>
      <rPr>
        <sz val="12"/>
        <color indexed="8"/>
        <rFont val="Times New Roman"/>
        <family val="1"/>
      </rPr>
      <t>10</t>
    </r>
    <r>
      <rPr>
        <sz val="12"/>
        <color indexed="8"/>
        <rFont val="微軟正黑體"/>
        <family val="2"/>
      </rPr>
      <t xml:space="preserve">分
</t>
    </r>
    <r>
      <rPr>
        <sz val="12"/>
        <color indexed="8"/>
        <rFont val="Times New Roman"/>
        <family val="1"/>
      </rPr>
      <t xml:space="preserve">8. </t>
    </r>
    <r>
      <rPr>
        <sz val="12"/>
        <color indexed="8"/>
        <rFont val="微軟正黑體"/>
        <family val="2"/>
      </rPr>
      <t>其他有佐證資料之服務項目</t>
    </r>
  </si>
  <si>
    <r>
      <t>(</t>
    </r>
    <r>
      <rPr>
        <sz val="12"/>
        <color indexed="8"/>
        <rFont val="微軟正黑體"/>
        <family val="2"/>
      </rPr>
      <t>代碼</t>
    </r>
    <r>
      <rPr>
        <sz val="12"/>
        <color indexed="8"/>
        <rFont val="Times New Roman"/>
        <family val="1"/>
      </rPr>
      <t xml:space="preserve">C3) </t>
    </r>
    <r>
      <rPr>
        <sz val="12"/>
        <color indexed="8"/>
        <rFont val="微軟正黑體"/>
        <family val="2"/>
      </rPr>
      <t>服務</t>
    </r>
    <r>
      <rPr>
        <sz val="12"/>
        <color indexed="8"/>
        <rFont val="Times New Roman"/>
        <family val="1"/>
      </rPr>
      <t>(</t>
    </r>
    <r>
      <rPr>
        <sz val="12"/>
        <color indexed="8"/>
        <rFont val="微軟正黑體"/>
        <family val="2"/>
      </rPr>
      <t>輔導</t>
    </r>
    <r>
      <rPr>
        <sz val="12"/>
        <color indexed="8"/>
        <rFont val="Times New Roman"/>
        <family val="1"/>
      </rPr>
      <t>)</t>
    </r>
    <r>
      <rPr>
        <sz val="12"/>
        <color indexed="8"/>
        <rFont val="微軟正黑體"/>
        <family val="2"/>
      </rPr>
      <t>項目依自訂百分比計分</t>
    </r>
    <r>
      <rPr>
        <sz val="12"/>
        <color indexed="8"/>
        <rFont val="Times New Roman"/>
        <family val="1"/>
      </rPr>
      <t>(</t>
    </r>
    <r>
      <rPr>
        <sz val="12"/>
        <color indexed="8"/>
        <rFont val="微軟正黑體"/>
        <family val="2"/>
      </rPr>
      <t>小計總分</t>
    </r>
    <r>
      <rPr>
        <sz val="12"/>
        <color indexed="8"/>
        <rFont val="Times New Roman"/>
        <family val="1"/>
      </rPr>
      <t>*</t>
    </r>
    <r>
      <rPr>
        <sz val="12"/>
        <color indexed="8"/>
        <rFont val="微軟正黑體"/>
        <family val="2"/>
      </rPr>
      <t>教師自訂百分比</t>
    </r>
    <r>
      <rPr>
        <sz val="12"/>
        <color indexed="8"/>
        <rFont val="Times New Roman"/>
        <family val="1"/>
      </rPr>
      <t>)</t>
    </r>
  </si>
  <si>
    <r>
      <t>分數</t>
    </r>
    <r>
      <rPr>
        <sz val="12"/>
        <color indexed="8"/>
        <rFont val="Times New Roman"/>
        <family val="1"/>
      </rPr>
      <t>(</t>
    </r>
    <r>
      <rPr>
        <sz val="12"/>
        <color indexed="8"/>
        <rFont val="微軟正黑體"/>
        <family val="2"/>
      </rPr>
      <t>最高</t>
    </r>
    <r>
      <rPr>
        <sz val="12"/>
        <color indexed="8"/>
        <rFont val="Times New Roman"/>
        <family val="1"/>
      </rPr>
      <t>100</t>
    </r>
    <r>
      <rPr>
        <sz val="12"/>
        <color indexed="8"/>
        <rFont val="微軟正黑體"/>
        <family val="2"/>
      </rPr>
      <t>分</t>
    </r>
    <r>
      <rPr>
        <sz val="12"/>
        <color indexed="8"/>
        <rFont val="Times New Roman"/>
        <family val="1"/>
      </rPr>
      <t>)</t>
    </r>
  </si>
  <si>
    <r>
      <t>得分占總分比例</t>
    </r>
    <r>
      <rPr>
        <sz val="12"/>
        <color indexed="8"/>
        <rFont val="Times New Roman"/>
        <family val="1"/>
      </rPr>
      <t>10%</t>
    </r>
  </si>
  <si>
    <r>
      <t>教學項得分</t>
    </r>
    <r>
      <rPr>
        <sz val="12"/>
        <color indexed="8"/>
        <rFont val="Times New Roman"/>
        <family val="1"/>
      </rPr>
      <t>(</t>
    </r>
    <r>
      <rPr>
        <sz val="12"/>
        <color indexed="8"/>
        <rFont val="微軟正黑體"/>
        <family val="2"/>
      </rPr>
      <t>代碼</t>
    </r>
    <r>
      <rPr>
        <sz val="12"/>
        <color indexed="8"/>
        <rFont val="Times New Roman"/>
        <family val="1"/>
      </rPr>
      <t>A4)</t>
    </r>
  </si>
  <si>
    <r>
      <t>研究項得分</t>
    </r>
    <r>
      <rPr>
        <sz val="12"/>
        <color indexed="8"/>
        <rFont val="Times New Roman"/>
        <family val="1"/>
      </rPr>
      <t>(</t>
    </r>
    <r>
      <rPr>
        <sz val="12"/>
        <color indexed="8"/>
        <rFont val="微軟正黑體"/>
        <family val="2"/>
      </rPr>
      <t>代碼</t>
    </r>
    <r>
      <rPr>
        <sz val="12"/>
        <color indexed="8"/>
        <rFont val="Times New Roman"/>
        <family val="1"/>
      </rPr>
      <t>B4)</t>
    </r>
  </si>
  <si>
    <r>
      <t>服務</t>
    </r>
    <r>
      <rPr>
        <sz val="12"/>
        <color indexed="8"/>
        <rFont val="Times New Roman"/>
        <family val="1"/>
      </rPr>
      <t>(</t>
    </r>
    <r>
      <rPr>
        <sz val="12"/>
        <color indexed="8"/>
        <rFont val="微軟正黑體"/>
        <family val="2"/>
      </rPr>
      <t>輔導</t>
    </r>
    <r>
      <rPr>
        <sz val="12"/>
        <color indexed="8"/>
        <rFont val="Times New Roman"/>
        <family val="1"/>
      </rPr>
      <t>)</t>
    </r>
    <r>
      <rPr>
        <sz val="12"/>
        <color indexed="8"/>
        <rFont val="微軟正黑體"/>
        <family val="2"/>
      </rPr>
      <t>項得分</t>
    </r>
    <r>
      <rPr>
        <sz val="12"/>
        <color indexed="8"/>
        <rFont val="Times New Roman"/>
        <family val="1"/>
      </rPr>
      <t>(</t>
    </r>
    <r>
      <rPr>
        <sz val="12"/>
        <color indexed="8"/>
        <rFont val="微軟正黑體"/>
        <family val="2"/>
      </rPr>
      <t>代碼</t>
    </r>
    <r>
      <rPr>
        <sz val="12"/>
        <color indexed="8"/>
        <rFont val="Times New Roman"/>
        <family val="1"/>
      </rPr>
      <t>C4)</t>
    </r>
  </si>
  <si>
    <r>
      <t>得分占總分比例</t>
    </r>
    <r>
      <rPr>
        <sz val="12"/>
        <color indexed="8"/>
        <rFont val="Times New Roman"/>
        <family val="1"/>
      </rPr>
      <t>5%</t>
    </r>
  </si>
  <si>
    <r>
      <t>教學項得分</t>
    </r>
    <r>
      <rPr>
        <sz val="12"/>
        <color indexed="8"/>
        <rFont val="Times New Roman"/>
        <family val="1"/>
      </rPr>
      <t>(</t>
    </r>
    <r>
      <rPr>
        <sz val="12"/>
        <color indexed="8"/>
        <rFont val="微軟正黑體"/>
        <family val="2"/>
      </rPr>
      <t>代碼</t>
    </r>
    <r>
      <rPr>
        <sz val="12"/>
        <color indexed="8"/>
        <rFont val="Times New Roman"/>
        <family val="1"/>
      </rPr>
      <t>A5)</t>
    </r>
  </si>
  <si>
    <r>
      <t>研究項得分</t>
    </r>
    <r>
      <rPr>
        <sz val="12"/>
        <color indexed="8"/>
        <rFont val="Times New Roman"/>
        <family val="1"/>
      </rPr>
      <t>(</t>
    </r>
    <r>
      <rPr>
        <sz val="12"/>
        <color indexed="8"/>
        <rFont val="微軟正黑體"/>
        <family val="2"/>
      </rPr>
      <t>代碼</t>
    </r>
    <r>
      <rPr>
        <sz val="12"/>
        <color indexed="8"/>
        <rFont val="Times New Roman"/>
        <family val="1"/>
      </rPr>
      <t>B5)</t>
    </r>
  </si>
  <si>
    <r>
      <t>服務</t>
    </r>
    <r>
      <rPr>
        <sz val="12"/>
        <color indexed="8"/>
        <rFont val="Times New Roman"/>
        <family val="1"/>
      </rPr>
      <t>(</t>
    </r>
    <r>
      <rPr>
        <sz val="12"/>
        <color indexed="8"/>
        <rFont val="微軟正黑體"/>
        <family val="2"/>
      </rPr>
      <t>輔導</t>
    </r>
    <r>
      <rPr>
        <sz val="12"/>
        <color indexed="8"/>
        <rFont val="Times New Roman"/>
        <family val="1"/>
      </rPr>
      <t>)</t>
    </r>
    <r>
      <rPr>
        <sz val="12"/>
        <color indexed="8"/>
        <rFont val="微軟正黑體"/>
        <family val="2"/>
      </rPr>
      <t>項得分</t>
    </r>
    <r>
      <rPr>
        <sz val="12"/>
        <color indexed="8"/>
        <rFont val="Times New Roman"/>
        <family val="1"/>
      </rPr>
      <t>(</t>
    </r>
    <r>
      <rPr>
        <sz val="12"/>
        <color indexed="8"/>
        <rFont val="微軟正黑體"/>
        <family val="2"/>
      </rPr>
      <t>代碼</t>
    </r>
    <r>
      <rPr>
        <sz val="12"/>
        <color indexed="8"/>
        <rFont val="Times New Roman"/>
        <family val="1"/>
      </rPr>
      <t>C5)</t>
    </r>
  </si>
  <si>
    <r>
      <t>教學項目總分</t>
    </r>
    <r>
      <rPr>
        <sz val="12"/>
        <color indexed="8"/>
        <rFont val="Times New Roman"/>
        <family val="1"/>
      </rPr>
      <t>(A1+A2+A3+A4+A5)</t>
    </r>
  </si>
  <si>
    <r>
      <t>研究項目總分</t>
    </r>
    <r>
      <rPr>
        <sz val="12"/>
        <color indexed="8"/>
        <rFont val="Times New Roman"/>
        <family val="1"/>
      </rPr>
      <t>(B1+B2+B3+B4+B5)</t>
    </r>
  </si>
  <si>
    <r>
      <t>服務</t>
    </r>
    <r>
      <rPr>
        <sz val="12"/>
        <color indexed="8"/>
        <rFont val="Times New Roman"/>
        <family val="1"/>
      </rPr>
      <t>(</t>
    </r>
    <r>
      <rPr>
        <sz val="12"/>
        <color indexed="8"/>
        <rFont val="微軟正黑體"/>
        <family val="2"/>
      </rPr>
      <t>輔導</t>
    </r>
    <r>
      <rPr>
        <sz val="12"/>
        <color indexed="8"/>
        <rFont val="Times New Roman"/>
        <family val="1"/>
      </rPr>
      <t>)</t>
    </r>
    <r>
      <rPr>
        <sz val="12"/>
        <color indexed="8"/>
        <rFont val="微軟正黑體"/>
        <family val="2"/>
      </rPr>
      <t>項目總分</t>
    </r>
    <r>
      <rPr>
        <sz val="12"/>
        <color indexed="8"/>
        <rFont val="Times New Roman"/>
        <family val="1"/>
      </rPr>
      <t>(C1+C2+C3+C4+C5)</t>
    </r>
  </si>
  <si>
    <t>檢核單位核章</t>
  </si>
  <si>
    <r>
      <t>檢查值須等於</t>
    </r>
    <r>
      <rPr>
        <sz val="12"/>
        <color indexed="8"/>
        <rFont val="Times New Roman"/>
        <family val="1"/>
      </rPr>
      <t>40%</t>
    </r>
    <r>
      <rPr>
        <sz val="12"/>
        <color indexed="8"/>
        <rFont val="微軟正黑體"/>
        <family val="2"/>
      </rPr>
      <t>→</t>
    </r>
  </si>
  <si>
    <r>
      <t>5EN00-0-0-2-EI02</t>
    </r>
    <r>
      <rPr>
        <sz val="12"/>
        <color indexed="8"/>
        <rFont val="微軟正黑體"/>
        <family val="2"/>
      </rPr>
      <t>教師專業發展與研究能量提升計畫
發表研討會論文國內外均可：一場得</t>
    </r>
    <r>
      <rPr>
        <sz val="12"/>
        <color indexed="8"/>
        <rFont val="Times New Roman"/>
        <family val="1"/>
      </rPr>
      <t>15</t>
    </r>
    <r>
      <rPr>
        <sz val="12"/>
        <color indexed="8"/>
        <rFont val="微軟正黑體"/>
        <family val="2"/>
      </rPr>
      <t>分，每多一場加</t>
    </r>
    <r>
      <rPr>
        <sz val="12"/>
        <color indexed="8"/>
        <rFont val="Times New Roman"/>
        <family val="1"/>
      </rPr>
      <t>10</t>
    </r>
    <r>
      <rPr>
        <sz val="12"/>
        <color indexed="8"/>
        <rFont val="微軟正黑體"/>
        <family val="2"/>
      </rPr>
      <t xml:space="preserve">分
</t>
    </r>
    <r>
      <rPr>
        <sz val="12"/>
        <color indexed="8"/>
        <rFont val="微軟正黑體"/>
        <family val="2"/>
      </rPr>
      <t>單一期刊論文作者得</t>
    </r>
    <r>
      <rPr>
        <sz val="12"/>
        <color indexed="8"/>
        <rFont val="Times New Roman"/>
        <family val="1"/>
      </rPr>
      <t>30</t>
    </r>
    <r>
      <rPr>
        <sz val="12"/>
        <color indexed="8"/>
        <rFont val="微軟正黑體"/>
        <family val="2"/>
      </rPr>
      <t>分
以篇計，但同本書僅計一篇，且校級項目使用過者，不得重複，每專書篇章得</t>
    </r>
    <r>
      <rPr>
        <sz val="12"/>
        <color indexed="8"/>
        <rFont val="Times New Roman"/>
        <family val="1"/>
      </rPr>
      <t>20</t>
    </r>
    <r>
      <rPr>
        <sz val="12"/>
        <color indexed="8"/>
        <rFont val="微軟正黑體"/>
        <family val="2"/>
      </rPr>
      <t>分，撰寫一本專書得</t>
    </r>
    <r>
      <rPr>
        <sz val="12"/>
        <color indexed="8"/>
        <rFont val="Times New Roman"/>
        <family val="1"/>
      </rPr>
      <t>30</t>
    </r>
    <r>
      <rPr>
        <sz val="12"/>
        <color indexed="8"/>
        <rFont val="微軟正黑體"/>
        <family val="2"/>
      </rPr>
      <t>分
第一作者：分數</t>
    </r>
    <r>
      <rPr>
        <sz val="12"/>
        <color indexed="8"/>
        <rFont val="Times New Roman"/>
        <family val="1"/>
      </rPr>
      <t>*1.0</t>
    </r>
    <r>
      <rPr>
        <sz val="12"/>
        <color indexed="8"/>
        <rFont val="微軟正黑體"/>
        <family val="2"/>
      </rPr>
      <t>；
第二作者：分數</t>
    </r>
    <r>
      <rPr>
        <sz val="12"/>
        <color indexed="8"/>
        <rFont val="Times New Roman"/>
        <family val="1"/>
      </rPr>
      <t>*0.5</t>
    </r>
    <r>
      <rPr>
        <sz val="12"/>
        <color indexed="8"/>
        <rFont val="微軟正黑體"/>
        <family val="2"/>
      </rPr>
      <t>；
第三作者：分數</t>
    </r>
    <r>
      <rPr>
        <sz val="12"/>
        <color indexed="8"/>
        <rFont val="Times New Roman"/>
        <family val="1"/>
      </rPr>
      <t>*0.3</t>
    </r>
    <r>
      <rPr>
        <sz val="12"/>
        <color indexed="8"/>
        <rFont val="微軟正黑體"/>
        <family val="2"/>
      </rPr>
      <t>；
第四作者以後：分數</t>
    </r>
    <r>
      <rPr>
        <sz val="12"/>
        <color indexed="8"/>
        <rFont val="Times New Roman"/>
        <family val="1"/>
      </rPr>
      <t>*0.1</t>
    </r>
  </si>
  <si>
    <r>
      <t>EN00-0-0-3-WZ12</t>
    </r>
    <r>
      <rPr>
        <sz val="12"/>
        <color indexed="8"/>
        <rFont val="微軟正黑體"/>
        <family val="2"/>
      </rPr>
      <t>強化英文系之招生策略
招生一場為基本職責
校內兩場得</t>
    </r>
    <r>
      <rPr>
        <sz val="12"/>
        <color indexed="8"/>
        <rFont val="Times New Roman"/>
        <family val="1"/>
      </rPr>
      <t>10</t>
    </r>
    <r>
      <rPr>
        <sz val="12"/>
        <color indexed="8"/>
        <rFont val="微軟正黑體"/>
        <family val="2"/>
      </rPr>
      <t>分，額外每場加</t>
    </r>
    <r>
      <rPr>
        <sz val="12"/>
        <color indexed="8"/>
        <rFont val="Times New Roman"/>
        <family val="1"/>
      </rPr>
      <t>5</t>
    </r>
    <r>
      <rPr>
        <sz val="12"/>
        <color indexed="8"/>
        <rFont val="微軟正黑體"/>
        <family val="2"/>
      </rPr>
      <t>分</t>
    </r>
    <r>
      <rPr>
        <sz val="12"/>
        <color indexed="8"/>
        <rFont val="Times New Roman"/>
        <family val="1"/>
      </rPr>
      <t xml:space="preserve">
</t>
    </r>
    <r>
      <rPr>
        <sz val="12"/>
        <color indexed="8"/>
        <rFont val="微軟正黑體"/>
        <family val="2"/>
      </rPr>
      <t>校外每次得分如下，
高雄市</t>
    </r>
    <r>
      <rPr>
        <sz val="12"/>
        <color indexed="8"/>
        <rFont val="Times New Roman"/>
        <family val="1"/>
      </rPr>
      <t>10</t>
    </r>
    <r>
      <rPr>
        <sz val="12"/>
        <color indexed="8"/>
        <rFont val="微軟正黑體"/>
        <family val="2"/>
      </rPr>
      <t>分
中、南部</t>
    </r>
    <r>
      <rPr>
        <sz val="12"/>
        <color indexed="8"/>
        <rFont val="Times New Roman"/>
        <family val="1"/>
      </rPr>
      <t>15</t>
    </r>
    <r>
      <rPr>
        <sz val="12"/>
        <color indexed="8"/>
        <rFont val="微軟正黑體"/>
        <family val="2"/>
      </rPr>
      <t>分
北部、東部</t>
    </r>
    <r>
      <rPr>
        <sz val="12"/>
        <color indexed="8"/>
        <rFont val="Times New Roman"/>
        <family val="1"/>
      </rPr>
      <t>20</t>
    </r>
    <r>
      <rPr>
        <sz val="12"/>
        <color indexed="8"/>
        <rFont val="微軟正黑體"/>
        <family val="2"/>
      </rPr>
      <t>分</t>
    </r>
  </si>
  <si>
    <r>
      <t>檢查值須等於40%</t>
    </r>
    <r>
      <rPr>
        <sz val="12"/>
        <color rgb="FF000000"/>
        <rFont val="新細明體"/>
        <family val="1"/>
      </rPr>
      <t>→</t>
    </r>
  </si>
  <si>
    <t>60分</t>
  </si>
  <si>
    <r>
      <t>一、</t>
    </r>
    <r>
      <rPr>
        <b/>
        <sz val="12"/>
        <color indexed="8"/>
        <rFont val="新細明體"/>
        <family val="1"/>
      </rPr>
      <t>校級評鑑項目</t>
    </r>
    <r>
      <rPr>
        <sz val="12"/>
        <color rgb="FF000000"/>
        <rFont val="新細明體"/>
        <family val="1"/>
      </rPr>
      <t>(校級總分占30%，教學、研究、服務(輔導)教師自訂每項配分最高20%、最低5%)</t>
    </r>
  </si>
  <si>
    <r>
      <t>←</t>
    </r>
    <r>
      <rPr>
        <sz val="12"/>
        <color rgb="FF000000"/>
        <rFont val="新細明體"/>
        <family val="1"/>
      </rPr>
      <t>(請填入5-20之間數字)</t>
    </r>
  </si>
  <si>
    <r>
      <t>█2-3 生涯和合計畫-導師陪伴、廣/深度陪伴
1.</t>
    </r>
    <r>
      <rPr>
        <sz val="12"/>
        <color rgb="FF000000"/>
        <rFont val="新細明體"/>
        <family val="1"/>
      </rPr>
      <t>教師</t>
    </r>
    <r>
      <rPr>
        <sz val="12"/>
        <color indexed="10"/>
        <rFont val="新細明體"/>
        <family val="1"/>
      </rPr>
      <t>依個人表現</t>
    </r>
    <r>
      <rPr>
        <sz val="12"/>
        <color rgb="FF000000"/>
        <rFont val="新細明體"/>
        <family val="1"/>
      </rPr>
      <t>自我評分。</t>
    </r>
  </si>
  <si>
    <r>
      <t>█</t>
    </r>
    <r>
      <rPr>
        <sz val="12"/>
        <color rgb="FF000000"/>
        <rFont val="新細明體"/>
        <family val="1"/>
      </rPr>
      <t>2-2 專業融合計畫-專業複合、跨域研究
1. 每項研習、社群、教學（研究）團體得5分，上限10分（佐證資料為相關研習證明或聚會討論紀錄）。
2. 每項計畫申請通過並執行完成得15分。
3. 每項計畫申請未通過者得5分。
4. 參與教師皆得計分。</t>
    </r>
  </si>
  <si>
    <r>
      <t>█</t>
    </r>
    <r>
      <rPr>
        <sz val="12"/>
        <color rgb="FF000000"/>
        <rFont val="新細明體"/>
        <family val="1"/>
      </rPr>
      <t xml:space="preserve"> 5-2 專業拔尖計畫-嶄新領域、跨域合作
1. 每案得10分。
</t>
    </r>
  </si>
  <si>
    <r>
      <t>█</t>
    </r>
    <r>
      <rPr>
        <sz val="12"/>
        <color rgb="FF000000"/>
        <rFont val="新細明體"/>
        <family val="1"/>
      </rPr>
      <t>1-1 環境親和計畫-行政效能、組織調整
█8-1課程翻轉計畫 – 課務改革、彈性制度
1. 每一項研究得10分。
2. 每學期協助診斷諮商輔導工作得5分。
3. 每門課程得5分。</t>
    </r>
  </si>
  <si>
    <r>
      <t>█</t>
    </r>
    <r>
      <rPr>
        <sz val="12"/>
        <color rgb="FF000000"/>
        <rFont val="新細明體"/>
        <family val="1"/>
      </rPr>
      <t>5-2：承接政府部門計畫案、產學計畫案及技術服務案
主持人*1
共同主持人*0.5</t>
    </r>
  </si>
  <si>
    <r>
      <t>█</t>
    </r>
    <r>
      <rPr>
        <sz val="12"/>
        <color rgb="FF000000"/>
        <rFont val="新細明體"/>
        <family val="1"/>
      </rPr>
      <t>5-4執行整合型計畫案及產學計畫案
主持人*1；
共同或子計畫主持人*0.5</t>
    </r>
  </si>
  <si>
    <r>
      <t>█</t>
    </r>
    <r>
      <rPr>
        <sz val="12"/>
        <color rgb="FF000000"/>
        <rFont val="新細明體"/>
        <family val="1"/>
      </rPr>
      <t>7-8: 每年新增創業團隊</t>
    </r>
  </si>
  <si>
    <r>
      <t>參加本院或跨院舉辦之各類與教學研習相關之活動</t>
    </r>
    <r>
      <rPr>
        <sz val="12"/>
        <color rgb="FF000000"/>
        <rFont val="新細明體"/>
        <family val="1"/>
      </rPr>
      <t>(如研討會、研習、社群…等)</t>
    </r>
  </si>
  <si>
    <r>
      <t>2-2專業融合計畫, 5-1人物拔尖計畫</t>
    </r>
    <r>
      <rPr>
        <sz val="12"/>
        <color rgb="FF000000"/>
        <rFont val="新細明體"/>
        <family val="1"/>
      </rPr>
      <t>參加1次得10分</t>
    </r>
  </si>
  <si>
    <r>
      <t>2-2專業融合計畫</t>
    </r>
    <r>
      <rPr>
        <sz val="12"/>
        <color rgb="FF000000"/>
        <rFont val="新細明體"/>
        <family val="1"/>
      </rPr>
      <t>開設1門課程40分</t>
    </r>
  </si>
  <si>
    <r>
      <t>2-2專業融合計畫</t>
    </r>
    <r>
      <rPr>
        <sz val="12"/>
        <color rgb="FF000000"/>
        <rFont val="新細明體"/>
        <family val="1"/>
      </rPr>
      <t>協同教學1次20分</t>
    </r>
  </si>
  <si>
    <r>
      <t>3-1誰語爭鋒計畫</t>
    </r>
    <r>
      <rPr>
        <sz val="12"/>
        <color rgb="FF000000"/>
        <rFont val="新細明體"/>
        <family val="1"/>
      </rPr>
      <t>提供1次20分</t>
    </r>
  </si>
  <si>
    <r>
      <t>3-1誰語爭鋒計畫</t>
    </r>
    <r>
      <rPr>
        <sz val="12"/>
        <color rgb="FF000000"/>
        <rFont val="新細明體"/>
        <family val="1"/>
      </rPr>
      <t>參與推動、執行或協助辦理者，每項40分</t>
    </r>
  </si>
  <si>
    <r>
      <t>4-2海內知己計畫, 6-2指尖智慧計畫</t>
    </r>
    <r>
      <rPr>
        <sz val="12"/>
        <color rgb="FF000000"/>
        <rFont val="新細明體"/>
        <family val="1"/>
      </rPr>
      <t>參與推動、執行或協助辦理者，每項40分</t>
    </r>
  </si>
  <si>
    <r>
      <t>2-2專業融合計畫, 5-2專業拔尖計畫</t>
    </r>
    <r>
      <rPr>
        <sz val="12"/>
        <color rgb="FF000000"/>
        <rFont val="新細明體"/>
        <family val="1"/>
      </rPr>
      <t>參與推動、執行或協助辦理者，每項40分</t>
    </r>
  </si>
  <si>
    <r>
      <t>支援系、院或校級各項活動，如招生、趣味競賽、外賓接待、校友會、募款活動</t>
    </r>
    <r>
      <rPr>
        <sz val="12"/>
        <color rgb="FF000000"/>
        <rFont val="新細明體"/>
        <family val="1"/>
      </rPr>
      <t>…等</t>
    </r>
  </si>
  <si>
    <r>
      <t>1-2資源永續計畫, 3-1誰語爭鋒計畫</t>
    </r>
    <r>
      <rPr>
        <sz val="12"/>
        <color rgb="FF000000"/>
        <rFont val="新細明體"/>
        <family val="1"/>
      </rPr>
      <t>每項20分</t>
    </r>
  </si>
  <si>
    <r>
      <t>指導、執行或協助辦理本院各系或中心所辦理之各類與學生輔導相關之活動</t>
    </r>
    <r>
      <rPr>
        <sz val="12"/>
        <color rgb="FF000000"/>
        <rFont val="新細明體"/>
        <family val="1"/>
      </rPr>
      <t>(如競賽、專題、生活營、英語初戀營、學生營隊、講座…等)</t>
    </r>
  </si>
  <si>
    <r>
      <t>3-1誰語爭鋒計畫</t>
    </r>
    <r>
      <rPr>
        <sz val="12"/>
        <color rgb="FF000000"/>
        <rFont val="新細明體"/>
        <family val="1"/>
      </rPr>
      <t>每項40分</t>
    </r>
  </si>
  <si>
    <r>
      <t>4-1海外行囊計畫</t>
    </r>
    <r>
      <rPr>
        <sz val="12"/>
        <color rgb="FF000000"/>
        <rFont val="新細明體"/>
        <family val="1"/>
      </rPr>
      <t>每項40分</t>
    </r>
  </si>
  <si>
    <r>
      <t>5-2專業拔尖計畫</t>
    </r>
    <r>
      <rPr>
        <sz val="12"/>
        <color rgb="FF000000"/>
        <rFont val="新細明體"/>
        <family val="1"/>
      </rPr>
      <t>每項20分</t>
    </r>
  </si>
  <si>
    <r>
      <t>5-1人物拔尖計畫, 5-2專業拔尖計畫</t>
    </r>
    <r>
      <rPr>
        <sz val="12"/>
        <color rgb="FF000000"/>
        <rFont val="新細明體"/>
        <family val="1"/>
      </rPr>
      <t>每項20分</t>
    </r>
  </si>
  <si>
    <r>
      <t>取得教學相關專業證照，如英檢證照</t>
    </r>
    <r>
      <rPr>
        <sz val="12"/>
        <color rgb="FF000000"/>
        <rFont val="新細明體"/>
        <family val="1"/>
      </rPr>
      <t>…等</t>
    </r>
  </si>
  <si>
    <r>
      <t>7-1產業接軌計畫</t>
    </r>
    <r>
      <rPr>
        <sz val="12"/>
        <color rgb="FF000000"/>
        <rFont val="新細明體"/>
        <family val="1"/>
      </rPr>
      <t>每項40分</t>
    </r>
  </si>
  <si>
    <r>
      <t>每項</t>
    </r>
    <r>
      <rPr>
        <sz val="12"/>
        <color rgb="FF000000"/>
        <rFont val="新細明體"/>
        <family val="1"/>
      </rPr>
      <t>20分</t>
    </r>
  </si>
  <si>
    <r>
      <t>教學項目得分</t>
    </r>
    <r>
      <rPr>
        <sz val="12"/>
        <color rgb="FF000000"/>
        <rFont val="新細明體"/>
        <family val="1"/>
      </rPr>
      <t>(代碼A2)</t>
    </r>
  </si>
  <si>
    <r>
      <t>研究項目得分</t>
    </r>
    <r>
      <rPr>
        <sz val="12"/>
        <color rgb="FF000000"/>
        <rFont val="新細明體"/>
        <family val="1"/>
      </rPr>
      <t>(代碼B2)</t>
    </r>
  </si>
  <si>
    <r>
      <t>服務</t>
    </r>
    <r>
      <rPr>
        <sz val="12"/>
        <color rgb="FF000000"/>
        <rFont val="新細明體"/>
        <family val="1"/>
      </rPr>
      <t>(輔導)項目得分(代碼C2)</t>
    </r>
  </si>
  <si>
    <r>
      <t>三、 系級評鑑項目</t>
    </r>
    <r>
      <rPr>
        <sz val="12"/>
        <color rgb="FF000000"/>
        <rFont val="新細明體"/>
        <family val="1"/>
      </rPr>
      <t>：系主任整體評分占10%(其教學、研究、服務(輔導)分數各為三分之一)，另各項評分占40%(每項配分最高20%、最低10% ，系級總項次應於15至30項之間)。</t>
    </r>
  </si>
  <si>
    <r>
      <t>←</t>
    </r>
    <r>
      <rPr>
        <sz val="12"/>
        <color rgb="FF000000"/>
        <rFont val="新細明體"/>
        <family val="1"/>
      </rPr>
      <t>(請填入10-20之間數字)</t>
    </r>
  </si>
  <si>
    <r>
      <t>協助系所、學程舉辦國際、國內學術研討會或辦理跨國、校內外各單位展演</t>
    </r>
    <r>
      <rPr>
        <sz val="12"/>
        <color rgb="FF000000"/>
        <rFont val="新細明體"/>
        <family val="1"/>
      </rPr>
      <t>(覽)、競賽、活動或推廣計畫</t>
    </r>
  </si>
  <si>
    <r>
      <t>教學項目總分</t>
    </r>
    <r>
      <rPr>
        <sz val="12"/>
        <color rgb="FF000000"/>
        <rFont val="新細明體"/>
        <family val="1"/>
      </rPr>
      <t>(A1+A2+A3+A4+A5)</t>
    </r>
  </si>
  <si>
    <r>
      <t>研究項目總分</t>
    </r>
    <r>
      <rPr>
        <sz val="12"/>
        <color rgb="FF000000"/>
        <rFont val="新細明體"/>
        <family val="1"/>
      </rPr>
      <t>(B1+B2+B3+B4+B5)</t>
    </r>
  </si>
  <si>
    <r>
      <t>服務</t>
    </r>
    <r>
      <rPr>
        <sz val="12"/>
        <color rgb="FF000000"/>
        <rFont val="新細明體"/>
        <family val="1"/>
      </rPr>
      <t>(輔導)項目總分(C1+C2+C3+C4+C5)</t>
    </r>
  </si>
  <si>
    <t>檢核單位核章</t>
  </si>
  <si>
    <r>
      <t>檢查值須等於30%</t>
    </r>
    <r>
      <rPr>
        <sz val="12"/>
        <color rgb="FF000000"/>
        <rFont val="新細明體"/>
        <family val="1"/>
      </rPr>
      <t>→</t>
    </r>
  </si>
  <si>
    <t>█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t>
  </si>
  <si>
    <t>█ 2-2 專業融合計畫-專業複合、跨域研究
1.指導學生參加校外競賽每案得5分。
2.研究計畫、學位論文每案得10分。</t>
  </si>
  <si>
    <t>█ 2-3 生涯和合計畫-導師陪伴、廣/深度陪伴
1. 每學期每科目皆依教務處公告截止日期前繳交。
2.每學期按時繳交者得5分。</t>
  </si>
  <si>
    <r>
      <t>█</t>
    </r>
    <r>
      <rPr>
        <sz val="12"/>
        <color rgb="FF000000"/>
        <rFont val="新細明體"/>
        <family val="1"/>
      </rPr>
      <t>2-2 專業融合計畫-專業複合、跨域研究
1. 教學意見調查總平均高於全校總平均得10分。
2. 教學意見調查總平均高於3.5分得5分。</t>
    </r>
  </si>
  <si>
    <t>█5-1 人物拔尖計畫-諄誨耕耘、人師楷模
1.獲「專業典範教師」、或教育部及專業學會相關教學優良獎項得10分
2.獲「教學優良教師」得8分。</t>
  </si>
  <si>
    <t>1. 教材使用務必遵守智慧財產權。
2. 上下學期均符合本校「網路輔助教學平台管理規則第三條第（三）點」，並最遲於期中考後一週內完成。
3.每學期逾期者扣5分。</t>
  </si>
  <si>
    <r>
      <t>█</t>
    </r>
    <r>
      <rPr>
        <sz val="12"/>
        <color rgb="FF000000"/>
        <rFont val="新細明體"/>
        <family val="1"/>
      </rPr>
      <t>2-2 專業融合計畫-專業複合、跨域研究
每學期教學意見調查總平均未達3.0者，扣5分。</t>
    </r>
  </si>
  <si>
    <t>1. 參與或指導創業團隊
2. 擔任大專生科技部計畫指導老師
3. 每項可得5分</t>
  </si>
  <si>
    <t>二、院級評鑑項目：院長整體評分占5%，另各項評分占15%(總項次應小於5項) ，其教學、研究、服務(輔導)分數各為三分之一)</t>
  </si>
  <si>
    <r>
      <t>此項為扣分(</t>
    </r>
    <r>
      <rPr>
        <sz val="12"/>
        <color indexed="10"/>
        <rFont val="微軟正黑體"/>
        <family val="2"/>
      </rPr>
      <t>輸入時請加上減號，以免分數計算錯誤</t>
    </r>
    <r>
      <rPr>
        <sz val="12"/>
        <color indexed="8"/>
        <rFont val="微軟正黑體"/>
        <family val="2"/>
      </rPr>
      <t>)</t>
    </r>
  </si>
  <si>
    <r>
      <t>此項目為扣分</t>
    </r>
    <r>
      <rPr>
        <sz val="12"/>
        <color indexed="10"/>
        <rFont val="微軟正黑體"/>
        <family val="2"/>
      </rPr>
      <t>(輸入時請加上減號，以免分數計算錯誤)</t>
    </r>
  </si>
  <si>
    <t>填表人：　　　　　　　　　系（所）、中心：　　　　　　　　　　院：</t>
  </si>
  <si>
    <t>文藻外語大學108學年度教師評鑑分項評分表(英國語文系)
受評期間(106年8月1日至108年7月31日)</t>
  </si>
  <si>
    <t>文藻外語大學108學年度教師評鑑分項評分表(翻譯系)
受評期間(106年8月1日至108年7月31日)</t>
  </si>
  <si>
    <r>
      <t>此項為扣分(</t>
    </r>
    <r>
      <rPr>
        <sz val="12"/>
        <color indexed="10"/>
        <rFont val="微軟正黑體"/>
        <family val="2"/>
      </rPr>
      <t>輸入時請加上減號，以免分數計算錯誤</t>
    </r>
    <r>
      <rPr>
        <sz val="12"/>
        <color indexed="8"/>
        <rFont val="微軟正黑體"/>
        <family val="2"/>
      </rPr>
      <t>)</t>
    </r>
  </si>
  <si>
    <t>5-1人物拔尖計畫-諄誨耕耘，人師楷模
5-5發表於有全文外審制度之學術刊物的論篇數
1.每案15分；主持人*1、共同主持人*0.5
2.科技部傑出獎以上：30分/項  
國際性：25分/項
全國性：20分/項
區域性：15分/項
校內性：10分/項
3.每篇30分；A級30分、B級25分、C級20分、D級15分、E級10分(需標明文藻)
4~7.每本20分(需標明文藻)
8.創新或既有項目未能涵蓋的貢獻，每列舉一項30分</t>
  </si>
  <si>
    <r>
      <t>一、</t>
    </r>
    <r>
      <rPr>
        <b/>
        <sz val="12"/>
        <color indexed="8"/>
        <rFont val="微軟正黑體"/>
        <family val="2"/>
      </rPr>
      <t>校級評鑑項目</t>
    </r>
    <r>
      <rPr>
        <sz val="10"/>
        <color indexed="8"/>
        <rFont val="微軟正黑體"/>
        <family val="2"/>
      </rPr>
      <t>(校級總分占30%，教學、研究、服務(輔導)教師自訂每項配分最高20%、最低5%)</t>
    </r>
  </si>
  <si>
    <t>檢查值須
等於30%→</t>
  </si>
  <si>
    <t xml:space="preserve">█ 5-2 專業拔尖計畫-嶄新領域、跨域合作
1. 每案得10分。
</t>
  </si>
  <si>
    <t xml:space="preserve">█2-2 專業融合計畫-專業複合、跨域研究
1. 教學意見調查總平均高於全校總平均得10分。
2. 教學意見調查總平均高於3.5分得5分。
</t>
  </si>
  <si>
    <t>█2-2 專業融合計畫-專業複合、跨域研究
每學期教學意見調查總平均未達3.0者，扣5分。</t>
  </si>
  <si>
    <r>
      <t>此項為扣分(</t>
    </r>
    <r>
      <rPr>
        <sz val="10"/>
        <color indexed="10"/>
        <rFont val="微軟正黑體"/>
        <family val="2"/>
      </rPr>
      <t>輸入時請加上減號，以免分數計算錯誤</t>
    </r>
    <r>
      <rPr>
        <sz val="10"/>
        <color indexed="8"/>
        <rFont val="微軟正黑體"/>
        <family val="2"/>
      </rPr>
      <t>)</t>
    </r>
  </si>
  <si>
    <r>
      <t>二、院級評鑑項目</t>
    </r>
    <r>
      <rPr>
        <b/>
        <sz val="12"/>
        <color indexed="8"/>
        <rFont val="微軟正黑體"/>
        <family val="2"/>
      </rPr>
      <t>：</t>
    </r>
    <r>
      <rPr>
        <sz val="8"/>
        <color indexed="8"/>
        <rFont val="微軟正黑體"/>
        <family val="2"/>
      </rPr>
      <t>院長整體評分占5%，另各項評分占15%(總項次應小於5項) ，其教學、研究、服務(輔導)分數各為三分之一)</t>
    </r>
  </si>
  <si>
    <r>
      <t>2-2專業融合計畫, 5-1人物拔尖計畫</t>
    </r>
    <r>
      <rPr>
        <sz val="10"/>
        <color indexed="8"/>
        <rFont val="微軟正黑體"/>
        <family val="2"/>
      </rPr>
      <t>參加1次得10分</t>
    </r>
  </si>
  <si>
    <r>
      <t>2-2專業融合計畫</t>
    </r>
    <r>
      <rPr>
        <sz val="10"/>
        <color indexed="8"/>
        <rFont val="微軟正黑體"/>
        <family val="2"/>
      </rPr>
      <t>開設1門課程40分</t>
    </r>
  </si>
  <si>
    <r>
      <t>2-2專業融合計畫</t>
    </r>
    <r>
      <rPr>
        <sz val="10"/>
        <color indexed="8"/>
        <rFont val="微軟正黑體"/>
        <family val="2"/>
      </rPr>
      <t>協同教學1次20分</t>
    </r>
  </si>
  <si>
    <r>
      <t>3-1誰語爭鋒計畫</t>
    </r>
    <r>
      <rPr>
        <sz val="10"/>
        <color indexed="8"/>
        <rFont val="微軟正黑體"/>
        <family val="2"/>
      </rPr>
      <t>提供1次20分</t>
    </r>
  </si>
  <si>
    <r>
      <t>3-1誰語爭鋒計畫</t>
    </r>
    <r>
      <rPr>
        <sz val="10"/>
        <color indexed="8"/>
        <rFont val="微軟正黑體"/>
        <family val="2"/>
      </rPr>
      <t>參與推動、執行或協助辦理者，每項40分</t>
    </r>
  </si>
  <si>
    <r>
      <t>4-2海內知己計畫, 6-2指尖智慧計畫</t>
    </r>
    <r>
      <rPr>
        <sz val="10"/>
        <color indexed="8"/>
        <rFont val="微軟正黑體"/>
        <family val="2"/>
      </rPr>
      <t>參與推動、執行或協助辦理者，每項40分</t>
    </r>
  </si>
  <si>
    <r>
      <t>2-2專業融合計畫, 5-2專業拔尖計畫</t>
    </r>
    <r>
      <rPr>
        <sz val="10"/>
        <color indexed="8"/>
        <rFont val="微軟正黑體"/>
        <family val="2"/>
      </rPr>
      <t>參與推動、執行或協助辦理者，每項40分</t>
    </r>
  </si>
  <si>
    <r>
      <t>1-2資源永續計畫, 3-1誰語爭鋒計畫</t>
    </r>
    <r>
      <rPr>
        <sz val="10"/>
        <color indexed="8"/>
        <rFont val="微軟正黑體"/>
        <family val="2"/>
      </rPr>
      <t>每項20分</t>
    </r>
  </si>
  <si>
    <r>
      <t>3-1誰語爭鋒計畫</t>
    </r>
    <r>
      <rPr>
        <sz val="10"/>
        <color indexed="8"/>
        <rFont val="微軟正黑體"/>
        <family val="2"/>
      </rPr>
      <t>每項40分</t>
    </r>
  </si>
  <si>
    <r>
      <t>4-1海外行囊計畫</t>
    </r>
    <r>
      <rPr>
        <sz val="10"/>
        <color indexed="8"/>
        <rFont val="微軟正黑體"/>
        <family val="2"/>
      </rPr>
      <t>每項40分</t>
    </r>
  </si>
  <si>
    <r>
      <t>5-2專業拔尖計畫</t>
    </r>
    <r>
      <rPr>
        <sz val="10"/>
        <color indexed="8"/>
        <rFont val="微軟正黑體"/>
        <family val="2"/>
      </rPr>
      <t>每項20分</t>
    </r>
  </si>
  <si>
    <r>
      <t>5-1人物拔尖計畫, 5-2專業拔尖計畫</t>
    </r>
    <r>
      <rPr>
        <sz val="10"/>
        <color indexed="8"/>
        <rFont val="微軟正黑體"/>
        <family val="2"/>
      </rPr>
      <t>每項20分</t>
    </r>
  </si>
  <si>
    <r>
      <t>7-1產業接軌計畫</t>
    </r>
    <r>
      <rPr>
        <sz val="10"/>
        <color indexed="8"/>
        <rFont val="微軟正黑體"/>
        <family val="2"/>
      </rPr>
      <t>每項40分</t>
    </r>
  </si>
  <si>
    <r>
      <t>三、 系級評鑑項目</t>
    </r>
    <r>
      <rPr>
        <sz val="10"/>
        <color indexed="8"/>
        <rFont val="微軟正黑體"/>
        <family val="2"/>
      </rPr>
      <t>：系主任整體評分占10%(其教學、研究、服務(輔導)分數各為三分之一)，另各項評分占40%(每項配分最高20%、最低10% ，系級總項次應於15至30項之間)。</t>
    </r>
  </si>
  <si>
    <t>←(請填入10-20之間數字)</t>
  </si>
  <si>
    <t>檢查值須等於40%→</t>
  </si>
  <si>
    <r>
      <t xml:space="preserve">2-2專業融合計畫
3-3大學日間部非外語系(中心)以全英語授課之程數
6-2指尖智慧計畫-遠距開課、線上磨課 
</t>
    </r>
    <r>
      <rPr>
        <sz val="10"/>
        <color indexed="8"/>
        <rFont val="微軟正黑體"/>
        <family val="2"/>
      </rPr>
      <t>1.支援外系開設國際商管課程乙門得15分
2.開設全英語授課課程乙門得25分
3.開設進修部課程或授課時間排在週末每學分加5分
4.開設遠距課程每門25分</t>
    </r>
  </si>
  <si>
    <r>
      <t xml:space="preserve">5-2專任教師承接之政府部門計畫案、產學及技術服務件數
</t>
    </r>
    <r>
      <rPr>
        <sz val="10"/>
        <color indexed="8"/>
        <rFont val="微軟正黑體"/>
        <family val="2"/>
      </rPr>
      <t>1.校級專案活動20分
  院級專案活動18分
  系級專案活動16分
2.主持人：分數*1
共同主持人：分數*0.8</t>
    </r>
  </si>
  <si>
    <r>
      <t xml:space="preserve">7-1產業接軌計畫-專業實習、產業學院、職涯發展、證照資歷
</t>
    </r>
    <r>
      <rPr>
        <sz val="10"/>
        <color indexed="8"/>
        <rFont val="微軟正黑體"/>
        <family val="2"/>
      </rPr>
      <t>1.每小時5分
2.參加活動每次10分
3.有效期間之政府證照每張25分
4.取得3年內之非政府證照每張20分</t>
    </r>
  </si>
  <si>
    <r>
      <t xml:space="preserve">2-3生涯和合計畫-導師陪伴、廣/深度陪伴
2-6全校各學制生對學校教學之整體滿意度
8-3院系運轉計畫-課程更新、目標統合
</t>
    </r>
    <r>
      <rPr>
        <sz val="10"/>
        <color indexed="8"/>
        <rFont val="微軟正黑體"/>
        <family val="2"/>
      </rPr>
      <t>1.每達成一項5分
2.教師自行列舉，系(所)認定
3.教學評量3.5分以上(含)加20分
4.創新或既有項目未能涵蓋的貢獻，每列舉一項30分</t>
    </r>
  </si>
  <si>
    <t>教學項目總分(A1+A2+A3+A4+A5)</t>
  </si>
  <si>
    <t>研究項目總分(B1+B2+B3+B4+B5)</t>
  </si>
  <si>
    <t>服務(輔導)項目總分(C1+C2+C3+C4+C5)</t>
  </si>
  <si>
    <r>
      <t xml:space="preserve">4-6國際雙聯學位或跨國學程計畫件數
5-5發表於有全文外審制度之學術刊物的論文篇數
</t>
    </r>
    <r>
      <rPr>
        <sz val="12"/>
        <color indexed="8"/>
        <rFont val="微軟正黑體"/>
        <family val="2"/>
      </rPr>
      <t>1. 簽訂1案跨校合作案得30分
2. 協助辦理邀請國際學者教授蒞校訪問或客座至少1名得20分
3. 專任教師論文發表於全文外審制度學術刊物至少1篇得25分
4. 協助辦理國際研討會乙場得20分</t>
    </r>
  </si>
  <si>
    <r>
      <t xml:space="preserve">4-2海內知己計畫-宗教網絡、友校聯盟
</t>
    </r>
    <r>
      <rPr>
        <sz val="12"/>
        <color indexed="8"/>
        <rFont val="微軟正黑體"/>
        <family val="2"/>
      </rPr>
      <t>1.擔任本系所國際交流合作教師代表得15分
2.每案15分</t>
    </r>
  </si>
  <si>
    <r>
      <t xml:space="preserve">7-1產業接軌計畫-六年計畫、實務增能
</t>
    </r>
    <r>
      <rPr>
        <sz val="12"/>
        <color indexed="8"/>
        <rFont val="微軟正黑體"/>
        <family val="2"/>
      </rPr>
      <t>教師參與深度研習或深耕服務得25分</t>
    </r>
  </si>
  <si>
    <r>
      <t xml:space="preserve">5-2專任教師承接之政府部門計畫案、產學及技術服務件數
</t>
    </r>
    <r>
      <rPr>
        <sz val="12"/>
        <color indexed="8"/>
        <rFont val="微軟正黑體"/>
        <family val="2"/>
      </rPr>
      <t>1.每案30分
2.主持人*1、共同主持人*0.5</t>
    </r>
  </si>
  <si>
    <r>
      <t xml:space="preserve">5-2專業拔尖計畫-嶄新領域、跨域合作、專任教師承接之政府部門計畫案、產學及技術服務件數
</t>
    </r>
    <r>
      <rPr>
        <sz val="12"/>
        <color indexed="8"/>
        <rFont val="微軟正黑體"/>
        <family val="2"/>
      </rPr>
      <t>1.每案10分
2.主持人*1、共同主持人*0.5；受評年度結案，5,000~20,000元每案5分、超過20,000元每案20分（需以文藻名義簽訂）
3.主持人*1、共同主持人*0.5；受評年度結案，5,000~20,000元每案10分、超過20,000元每案20分（需以文藻名義簽訂）</t>
    </r>
  </si>
  <si>
    <r>
      <t xml:space="preserve">7-6畢業生就業率
</t>
    </r>
    <r>
      <rPr>
        <sz val="12"/>
        <color indexed="8"/>
        <rFont val="微軟正黑體"/>
        <family val="2"/>
      </rPr>
      <t>1.協助辦理系友回娘家活動，並邀請返校之校友進行實務經驗分享得10分
2.辦理畢業生流向調查，以了解畢業生進路發展之情形得10分
3.協助幫忙進行畢業生雇主滿意度調查，以了解畢業生職場之表現得10分
4.協助推動募款業務：
擔任教育基金委員：10分
協助辦理募款活動：10分
引介熱心人士捐贈本校教育基金達台幣10萬元：20分
協助辦理大型校友活動：每次20分</t>
    </r>
  </si>
  <si>
    <r>
      <t xml:space="preserve">7-4學生檢定證照通過率
</t>
    </r>
    <r>
      <rPr>
        <sz val="12"/>
        <color indexed="8"/>
        <rFont val="微軟正黑體"/>
        <family val="2"/>
      </rPr>
      <t>1.開設考照輔導課程得20分
2.協助學生考取證照得10分</t>
    </r>
  </si>
  <si>
    <r>
      <t xml:space="preserve">2-3生涯和合計畫-導師陪伴、廣/深度陪伴
</t>
    </r>
    <r>
      <rPr>
        <sz val="12"/>
        <color indexed="8"/>
        <rFont val="微軟正黑體"/>
        <family val="2"/>
      </rPr>
      <t>1.全程出席1場次10分
2.學年平均3.5以上者10分
  3.4~3.49者6分
  3.3~3.39者4分
  3.29以下者2分
3.12位（含）以上8分
   9位（含）以上6分
   6位（含）以上4分
   3位（含）以上2分
4.收到高關懷學生名單後，1個月內完成至少1小時晤談，並持續追踪得10分
5.執行招生宣導工作每次10分</t>
    </r>
  </si>
  <si>
    <r>
      <t xml:space="preserve">5-1人物拔尖計畫-特殊表現、專業典範
</t>
    </r>
    <r>
      <rPr>
        <sz val="12"/>
        <color indexed="8"/>
        <rFont val="微軟正黑體"/>
        <family val="2"/>
      </rPr>
      <t>1.國際：20分
全國：15分
區域：10分
校內：8分
2.每項10分</t>
    </r>
  </si>
  <si>
    <r>
      <t xml:space="preserve">2-3生涯和合計畫-導師陪伴、廣/深度陪伴
</t>
    </r>
    <r>
      <rPr>
        <sz val="12"/>
        <color indexed="8"/>
        <rFont val="微軟正黑體"/>
        <family val="2"/>
      </rPr>
      <t xml:space="preserve">每次10分
</t>
    </r>
  </si>
  <si>
    <t xml:space="preserve">█2-2 專業融合計畫-專業複合、跨域研究
每學期教學意見調查總平均未達3.0者，扣5分。
</t>
  </si>
  <si>
    <t>參與系(所)舉辦之重大集會、會議、慶典與活動</t>
  </si>
  <si>
    <t>1. 每次15分
2. 檢附佐證，系(所)認定</t>
  </si>
  <si>
    <t xml:space="preserve">1. 開設並教授專業服務學習課程
2. 教授就業學程課程
3. 配合系課程發展開設創新課程
4. 開設深碗課程
5. 執行翻轉課程
6. 開設微型課程
7. 課程落實跨領域教學、問題解決、行動導向、社會參與式的課程規劃與教學設計
8. 擔任實習輔導老師
</t>
  </si>
  <si>
    <t xml:space="preserve">IA00-7-0-12-WZ71【國際事務多元考照擴大就業計畫】
IA00-3-0-7-0000【國事系學生英文訓練】
1. 第1-7項每門10分
2. 第1-7項多人授課分數採平均分配（授課教師自行協調）
3. 第8項有訪視者：國內實習輔導老師，每次訪視可得5分；輔導學生進行海外實習，未實際進行訪視者，每輔導一人可得3分，實際進行海外訪視者，可得15分。
4. 教師自行列舉，系(所)認定
</t>
  </si>
  <si>
    <t xml:space="preserve">1. 編撰可供教學使用並出版之教材
2. 於教學實務研討會演講、展演、分享示範教學法、教材或教學經驗
3. 參與教學社群活動 
</t>
  </si>
  <si>
    <t xml:space="preserve">IA00-2-0-3-WZ22【跨領域教師成長研究社群】
IA00-8-0-15-WZ81【國際事務專業課程深化策略】
1. 第1項每案10分；多人編撰分數採平均分配（編撰教師自行協調）
2. 第2~3項，每案10分
3. 檢附佐證，系(所)認定
</t>
  </si>
  <si>
    <t xml:space="preserve">1. 支援學士/碩士學位學程課程
2. 擔任校內研究生論文指導教授
3. 擔任進修部課程或授課時間排在週末或夜間時段上課
4. 學期間提供學生補救/補充教學並有具體紀錄（無鐘點費）
5. 任教班級有特殊生須額外提供特殊教材與試卷或考試音檔者
6. 教學評量平均值達3.5(含)以上者 
</t>
  </si>
  <si>
    <t xml:space="preserve">IA00-2-0-2-EI82【支援碩士學位學程、研究所課程】
1. 第1項每門課10分
2. 第2項每指導1位學生10分；完成論文另加5分
3. 第3項每學分加1分
4. 第4項每小時2分 
5. 第5項每門課2分
6. 第6項得20分；高於全校平均再加5分
7. 教師自行列舉，系(所)認定
</t>
  </si>
  <si>
    <t xml:space="preserve">1. 在社區大學、其他社教機構擔任課程教學
2. 在本校推廣教育中心擔任課程教學
3. 在本校擔任替代課程、補救教學課程教學
4. 開發有學分之實習機會
5. 全英語授課
</t>
  </si>
  <si>
    <t xml:space="preserve">IA00-8-0-13-WZ81【國事系社會參與擴大視野計畫】
1. 第1~3項每2小時1分
2. 第4項國內實習機會，每一位學生5分；海外實習機會，每一位學生10分
3. 第5項開設符合本校「鼓勵教師全英語授課獎補助要點」所之課程，第4門課起(含第4門課)，每門10分。
4. 教師自行列舉，系(所)認定 
</t>
  </si>
  <si>
    <t xml:space="preserve">1. 課程大綱準時上網。
2. 上傳教學教材於網路平台。
3. 繳交期中預警學生名單（如無預警學生名單，則已於系統上確認）。
4. 準時繳交學生學習成績，且無更改成績紀錄。
5. 未違反調、補課相關規定（包含期中、期末考週之考試及上課規定）。
6. 教學意見調查結果達校方規定標準。
7. 符合留校8個半天及每週4小時office hours輔導學生之時段
8. 按時完成上課點名（線上點名）傳送
</t>
  </si>
  <si>
    <t xml:space="preserve">1. 每達成一項5分。
2. 教師自行列舉，系(所)認定
</t>
  </si>
  <si>
    <t>參加校、院、系(所)、中心舉辦之教學與研究相關研習、訓練、進修並取得證書（證明）或資格者</t>
  </si>
  <si>
    <t xml:space="preserve">1. 每參加1項20分
2. 檢附佐證，系(所)認定
</t>
  </si>
  <si>
    <t xml:space="preserve">1. 前往相關產業研習
2. 取得校、院、系(所)、中心認可有效期間之專業證照
3. 獲學術研究、科技性或藝文性等獎項
4. 獲得發明專利
5. 擔任與專業相關之專題演講或展演
6. 擔任學術研討會引言人、主持人或講評人
</t>
  </si>
  <si>
    <t xml:space="preserve">IA00-7-0-10-EI70【師生實務增能及增進教師提升專長計畫】
1. 第1項每小時0.25分
2. 第2項有效期間之政府證照每張15分；取得3年內之非政府證照每張10分
3. 第3~4項每案20分
4. 第5~6項每案15分
2. 檢附佐證，系(所)認定
</t>
  </si>
  <si>
    <t xml:space="preserve">學術論文出版
1. 具ISBN國際標準書號且由大學出版社(academic press)出版或屬學術研究類專書
2. 發表於有審查制度之學術性學報、期刊論文
3. 具ISBN國際標準書號且正式出版之學術專書篇章或章節
4. 具ISBN國際標準書號且由一般出版社(commercial press)出版之學術專書
5. 發表於學術性研討會論文（論文集）
</t>
  </si>
  <si>
    <t xml:space="preserve">IA00-8-0-15-WZ81【國際事務專業課程深化策略-教師出版】
1. 第1項每案25分（需標明文藻）。
2. 第2~4項每案20分(需標明文藻)
3. 第5項，國內學術研討會每篇10分(需標明文藻)；國際學術研討會每篇15分(需標明文藻)
4. 各項次之研究著作若為多人合著者，分數採平均分配
5. 檢附佐證，系(所)認定
</t>
  </si>
  <si>
    <t xml:space="preserve">1. 申請教育部、科技部，或政府相關部門課程教學、活動相關獎補助計畫
2. 申請校外各項私部門之競爭型經費計畫
</t>
  </si>
  <si>
    <t xml:space="preserve">IA00-2-0-2-EI82【國事系教師跨領域能量升級計畫】
1. 獲通過者，計畫主持人每案30分，子計畫主持人每案15分，協同計畫主持人每案15分
2. 未獲通過者，分數減半
3. 檢附佐證，系(所)認定
</t>
  </si>
  <si>
    <t xml:space="preserve">1. 執行產官學合作(研究)第二案
2. 執行科技部、教育部計畫第二案
3. 執行校內專題研究案
</t>
  </si>
  <si>
    <t xml:space="preserve">IA00-7-0-11-EI52【產學攜手合作專案計畫】
1. 第1項，總金額且為10萬元(含)以上，每案20分；5萬元(含)以上未達10萬者，每案10分；未達5萬元者，每案3分
2. 第2項，每案20分
3. 第3項，每案15分
4. 主持科技部、教育部等政府機關之專案研究案者，得列計主持人與共同主持人
5. 其他專案研究/產學合作研究案，經費額度高於新台幣5萬元以上者，得加列共同主持人1位
6. 第一作者/主持人：分數*1；第二作者/共同主持人：分數*0.5
7. 檢附佐證，系(所)認定 
</t>
  </si>
  <si>
    <t xml:space="preserve">1. 擔任系級中長程發展各項行動方案負責人
2. 協助系級中程發展各項行動方案負責人推動活動
</t>
  </si>
  <si>
    <t xml:space="preserve">IA00-【所有的各項系級中長程計畫均包含】
1. 第1項完成一項具體行動方案20分
2. 第2項完成一項具體行動方案10分
3. 教師自行列，系(所)認定
</t>
  </si>
  <si>
    <t>協助推動校、院、系(所)、中心業務(任務編組工作、各項委員會、小組委員、招生相關活動、聯繫系友會、研習會等)</t>
  </si>
  <si>
    <t xml:space="preserve">IA00-1-0-1-WZ12【強化招生策略】
1. 每完成一項10分
2. 檢附佐證，系(所)、認定
</t>
  </si>
  <si>
    <t xml:space="preserve">1.擔任各級學校校外諮詢委員
2.擔任各級學校訪視評鑑委員
3.擔任國家考試命題、口試或閱卷委員
4.擔任校內外校級研習(討)會之專題演講者
5. 擔任各級學校委員
6. 擔任各級政府部門委員
7.擔任校內、外研究生論文口試委員(不含指導教授)
8. 擔任國內外學術期刊審查人
9. 擔任國內外升等論文審查人
10.擔任國內外研討會論文審查人/與談人
</t>
  </si>
  <si>
    <t xml:space="preserve">IA00-2-0-2-EI82【教師跨領域能量升級計畫】
1. 第1~4項每次20分
2. 第5~6項每次15分
3. 第7項每次10分
4. 第8-9項15分
5. 第10項中文論文每篇10分; 英文論文每篇15分
6. 檢附佐證，系(所)認定
</t>
  </si>
  <si>
    <t xml:space="preserve">1. 擔任政府組織、教師團體之學會組織、NGO/NPO之委員或幹部
2. 擔任相關產業公司之顧問、輔導或學界代表之董、監事
3. 擔任縣市級以上學(協)會理監事、董事或幹事
4. 獲得服務性、輔導性、教學相關獎項
</t>
  </si>
  <si>
    <t xml:space="preserve">IA00-2-0-2-EI82【教師跨領域能量升級計畫】
1. 第1~3項每項組織每年20分
2. 第4項
國際：30分；
全國：20分；
區域：15分；
校內：10分。
3. 檢附佐證，系(所)認定
</t>
  </si>
  <si>
    <t xml:space="preserve">1. 擔任院、系(所)、中心學生組織指(輔)導老師(系、科學生會)
2. 擔任國際合作交流教師(無津貼)
3. 畢業公演指導老師
4. 指導四技部學生畢業專題/論文
5. 為學生撰寫申請大學、研究所或工作或獎學金之推薦函
6. 指導學生參加競賽獲獎
7. 以文藻名義至國外學校、學術單位進行國際學術交流活動
</t>
  </si>
  <si>
    <t xml:space="preserve">IA00-2-0-5-0000【導師身教與服務學習之落實】
IA00-2-0-4-0000【擴大學生國際事務專業學養計畫】
1. 第1~2項擔任1年10分，1學期*0.5
2. 第3項5分
3. 第4項，每指導一位學生得5分
4. 第5項，每份4分
5. 第6項，獲獎者:
國際競賽：30分；
全國競賽：20分; 
區域競賽：15分; 
校內競賽：10分
未獲獎者，半分數*0.5
6. 第7項20分
7. 檢附佐證，系(所)認定
</t>
  </si>
  <si>
    <t>文藻外語大學108學年度教師評鑑分項評分表(國際企業管理系)
受評期間(106年8月1日至108年7月31日)</t>
  </si>
  <si>
    <r>
      <t>2-2專業融合計畫, 5-1人物拔尖計畫</t>
    </r>
    <r>
      <rPr>
        <sz val="12"/>
        <color indexed="8"/>
        <rFont val="微軟正黑體"/>
        <family val="2"/>
      </rPr>
      <t>參加1次得10分</t>
    </r>
  </si>
  <si>
    <r>
      <t>三、 系級評鑑項目</t>
    </r>
    <r>
      <rPr>
        <sz val="12"/>
        <color indexed="8"/>
        <rFont val="微軟正黑體"/>
        <family val="2"/>
      </rPr>
      <t>：系主任整體評分占10%(其教學、研究、服務(輔導)分數各為三分之一)，另各項評分占40%(每項配分最高20%、最低10% ，系級總項次應於15至30項之間)。</t>
    </r>
  </si>
  <si>
    <t>檢核單位核章</t>
  </si>
  <si>
    <r>
      <t>佐證編號</t>
    </r>
    <r>
      <rPr>
        <sz val="8"/>
        <color indexed="8"/>
        <rFont val="微軟正黑體"/>
        <family val="2"/>
      </rPr>
      <t>(自T-P匯出者則不必附佐證資料)</t>
    </r>
  </si>
  <si>
    <t>█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t>
  </si>
  <si>
    <t xml:space="preserve">█5-2: 承接政府部門計畫案、產學計畫案及技術服務案
1. 承接國內產官學合作(研究)或委託案並簽訂合約，得15分
2. 若為國外(跨境)產學合作(研究)，加5分
主持人 *1共同或協同住主持人*0.5
3.教師多年期產學合作或合作研究之計畫，可進行多年期評鑑分數認列須符合下列條件，內容如下：
一、期程與金額：
1. 計畫期程須超過一年六個月以上，且合約總金額達新台幣三十萬元以上者，可認列兩年期；認列名額為計畫主持人一名及共同主持人三名
2. 計畫期程須超過二年六個月以上，且合約總金額達新台幣七十萬元以上者，可認列三年期；認列名額為計畫主持人一名及共同主持人三名
3. 計畫期程須超過三年六個月以上，且合約總金額達新台幣一百二十萬元以上者，可認列四年期；認列名額為計畫主持人一名及共同主持人三名
二、具體成效：教師須依合約規劃年期提供當學年度進度研究或技術報告(研究格式)，經權責單位檢核通過後，提出佐證而認列評鑑評分。
</t>
  </si>
  <si>
    <t xml:space="preserve">獲得校外專業獎項者
</t>
  </si>
  <si>
    <r>
      <t>此項為扣分(</t>
    </r>
    <r>
      <rPr>
        <sz val="12"/>
        <color indexed="10"/>
        <rFont val="微軟正黑體"/>
        <family val="2"/>
      </rPr>
      <t>輸入時請加上減號，以免分數計算錯誤</t>
    </r>
    <r>
      <rPr>
        <sz val="12"/>
        <color indexed="8"/>
        <rFont val="微軟正黑體"/>
        <family val="2"/>
      </rPr>
      <t>)</t>
    </r>
  </si>
  <si>
    <r>
      <t>此項目為扣分</t>
    </r>
    <r>
      <rPr>
        <sz val="12"/>
        <color indexed="10"/>
        <rFont val="微軟正黑體"/>
        <family val="2"/>
      </rPr>
      <t>(輸入時請加上減號，以免分數計算錯誤)</t>
    </r>
  </si>
  <si>
    <t>配合中心課程(含替代課程..)發展任教課程</t>
  </si>
  <si>
    <t>提供證明者(如試卷等)20分</t>
  </si>
  <si>
    <t>提供佐證者，30分</t>
  </si>
  <si>
    <t xml:space="preserve">其他(例如:指導或帶領學生參加校內外競賽或出版等。) </t>
  </si>
  <si>
    <r>
      <t xml:space="preserve">2-2專業融合計畫-專業複合、跨域研究
</t>
    </r>
    <r>
      <rPr>
        <sz val="12"/>
        <color indexed="8"/>
        <rFont val="微軟正黑體"/>
        <family val="2"/>
      </rPr>
      <t xml:space="preserve">1. 配合中心課程安排
2. 或執行教育部專案計畫課程或替代課程、暑修及選修課程
</t>
    </r>
  </si>
  <si>
    <t>文藻外語大學108學年度教師評鑑分項評分表(國際事務系)
受評期間(106年8月1日至108年7月31日)</t>
  </si>
  <si>
    <t>檢核單位核章</t>
  </si>
  <si>
    <r>
      <t>佐證編號</t>
    </r>
    <r>
      <rPr>
        <sz val="8"/>
        <color indexed="8"/>
        <rFont val="微軟正黑體"/>
        <family val="2"/>
      </rPr>
      <t>(自T-P匯出者則不必附佐證資料)</t>
    </r>
  </si>
  <si>
    <r>
      <t>佐證編號</t>
    </r>
    <r>
      <rPr>
        <sz val="8"/>
        <color indexed="8"/>
        <rFont val="微軟正黑體"/>
        <family val="2"/>
      </rPr>
      <t>(自T-P匯出者則不必附佐證資料)</t>
    </r>
  </si>
  <si>
    <r>
      <t>此項為扣分</t>
    </r>
    <r>
      <rPr>
        <sz val="12"/>
        <color indexed="10"/>
        <rFont val="微軟正黑體"/>
        <family val="2"/>
      </rPr>
      <t>(輸入時請加上減號，以免分數計算錯誤)</t>
    </r>
  </si>
  <si>
    <r>
      <t>此項為扣分</t>
    </r>
    <r>
      <rPr>
        <sz val="12"/>
        <color indexed="10"/>
        <rFont val="微軟正黑體"/>
        <family val="2"/>
      </rPr>
      <t>(輸入時請加上減號，以免分數計算錯誤)</t>
    </r>
  </si>
  <si>
    <r>
      <t>此項目為扣分</t>
    </r>
    <r>
      <rPr>
        <sz val="12"/>
        <color indexed="10"/>
        <rFont val="微軟正黑體"/>
        <family val="2"/>
      </rPr>
      <t>(輸入時請加上減號，以免分數計算錯誤)</t>
    </r>
  </si>
  <si>
    <t>參加院級各項教學活動，參與執行或擔任主持人/協同主持人</t>
  </si>
  <si>
    <t xml:space="preserve">1. 院級各項教學活動/社群。
(1) 參加者請假或缺席未達2次，每1活動/社群可得25分。
(2) 活動/社群召集人得50分。
(3) 共同/協同召集人得50分。
2. 院級教學計畫活動。
(1) 參與執行者，每一計畫得25分。
(2) 計畫主持人得50分。
(3) 計畫共同/協同主持人得40分。
(4) 計畫申請但未通過，主持人得25分，共同/協同主持人可得20分。
3. 與學院教學相關事務，請列證明，由院長給分經院教評審議後認列，例如：
(1) 擔任各系之院必修課程授課教師。
(2) 開設院級跨系整合彈性課程，例如：深碗課程、微型課程。
(3) 其他
</t>
  </si>
  <si>
    <t>參加院級各項學術、研究活動，參與執行或擔任主持人/協同主持人。</t>
  </si>
  <si>
    <t>1. 參與院級各項學術、研究活動/社群。
(1) 參加者請假或缺席未達2次，每1活動/社群可得25分。
(2) 活動/社群召集人得50分。
(3) 共同/協同召集人得50分。
2. 院級學術、研究計畫活動。
(1) 參與執行者，每一計畫得25分。
(2) 計畫主持人得50分。
(3) 計畫共同/協同主持人得40分。
(4) 計畫申請但未通過，主持人得25分，共同/協同主持人可得20分。
3. 參與本院跨系或代表本院參與跨院相關學術研究計畫
(1) 總主持人得50分。
(2) 總計畫共同/協同主持人得40分。
(3) 子計畫主持人得35分。
(4) 子計畫共同/協同主持人得30分。
(5) 參與執行者得25分。
(6) 計畫申請但未通過，主持人得25分，共同/協同主持人可得20分。
4. 爭取教育部計畫、校外學術研究計畫案或產學合作/研究案(單件金額至少超過5萬元)。
(1) 主持人得50分。
(2) 共同/協同主持人得40分。
5. 其他與院學術、研究相關事務，請列證明，由院長給分經院教評審議後認列。</t>
  </si>
  <si>
    <t>進行產業研習或 研究</t>
  </si>
  <si>
    <t xml:space="preserve">每年執行產學合作案或產學研究案 </t>
  </si>
  <si>
    <t>擔任學生課外活動、系上校內外競賽指導老師(系學會舉行之相關活動)</t>
  </si>
  <si>
    <t>協助推動系上事務及其他: 介紹海外姊妹校、簽訂雙聯學制、接待外賓</t>
  </si>
  <si>
    <t>文藻外語大學108學年度教師評鑑分項評分表(法國語文系)
受評期間(106年8月1日至108年7月31日)</t>
  </si>
  <si>
    <t>至校外擔任與專業相關之專題演講或展演/擔任(學術)研討會、研習營、研讀會或工作坊之引言人、主持人或講評人</t>
  </si>
  <si>
    <t>1.執行校內專題研究案
2.執行科技部計畫案 
3.執行產官學合作
4.申請教育部、科技部相關學術研究或教育部課程教學獎補助計畫，未獲通過者</t>
  </si>
  <si>
    <t>擔任學生課外活動顧問或評審(如外文指導:校內/外萊茵盃評審)</t>
  </si>
  <si>
    <t>擔任系上校外活動帶隊老師(全國萊茵盃、國際青年交流、系學會舉行之相關活動)</t>
  </si>
  <si>
    <r>
      <t>3-1 誰語爭鋒計畫-廣泛閱讀、跨域學習、移地印</t>
    </r>
    <r>
      <rPr>
        <sz val="12"/>
        <color indexed="8"/>
        <rFont val="微軟正黑體"/>
        <family val="2"/>
      </rPr>
      <t>證
1. 校外競賽：10分
    校內競賽：8分
2. 未獲獎每項競賽可得一半分數</t>
    </r>
  </si>
  <si>
    <r>
      <t xml:space="preserve">2-2 專業融合計畫-專業複合、跨域研究
</t>
    </r>
    <r>
      <rPr>
        <sz val="12"/>
        <color indexed="8"/>
        <rFont val="微軟正黑體"/>
        <family val="2"/>
      </rPr>
      <t>1. 每參加1項6分
2. 系(所)、中心認定</t>
    </r>
  </si>
  <si>
    <r>
      <t xml:space="preserve">2-2 專業融合計畫-專業複合、跨域研究
</t>
    </r>
    <r>
      <rPr>
        <sz val="12"/>
        <color indexed="8"/>
        <rFont val="微軟正黑體"/>
        <family val="2"/>
      </rPr>
      <t>1. 主持人每次10分，觀摩者每次5分
2. 主持人須檢附照片或證書，觀摩者須提出建議事項清單或證書作為佐證3. 系(所)、中心或相關單位認定</t>
    </r>
  </si>
  <si>
    <r>
      <t xml:space="preserve">2-2 專業融合計畫-專業複合、跨域研究
</t>
    </r>
    <r>
      <rPr>
        <sz val="12"/>
        <color indexed="8"/>
        <rFont val="微軟正黑體"/>
        <family val="2"/>
      </rPr>
      <t>1. 每科加10分
2. 系(所)、中心認定</t>
    </r>
  </si>
  <si>
    <r>
      <t xml:space="preserve">5-2 專業拔尖計畫-院系特色、標竿群組
</t>
    </r>
    <r>
      <rPr>
        <sz val="12"/>
        <color indexed="8"/>
        <rFont val="微軟正黑體"/>
        <family val="2"/>
      </rPr>
      <t>1. 受評年度擔任主持人，每案20分
2. 受評年度擔任講者，每場10分
3. 每參加一次5分
4. 系(所)、中心認定</t>
    </r>
  </si>
  <si>
    <r>
      <t xml:space="preserve"> 2-2 專業融合計畫-服務實習、社會責任
 8-1 課程翻轉計畫-特色課程、學以致用
 8-2 學習自轉計畫-自主學習、輔助系統
</t>
    </r>
    <r>
      <rPr>
        <sz val="12"/>
        <color indexed="8"/>
        <rFont val="微軟正黑體"/>
        <family val="2"/>
      </rPr>
      <t>1. 每門20分
2. 系(所)、中心認定</t>
    </r>
  </si>
  <si>
    <r>
      <t xml:space="preserve">2-2 專業融合計畫-專業複合、跨域研究
</t>
    </r>
    <r>
      <rPr>
        <sz val="12"/>
        <color indexed="8"/>
        <rFont val="微軟正黑體"/>
        <family val="2"/>
      </rPr>
      <t>1. 每次30分</t>
    </r>
  </si>
  <si>
    <r>
      <t xml:space="preserve"> 8-1 課程翻轉計畫-特色課程、學以致用
</t>
    </r>
    <r>
      <rPr>
        <sz val="12"/>
        <color indexed="8"/>
        <rFont val="微軟正黑體"/>
        <family val="2"/>
      </rPr>
      <t>1. 每個讀書會10分 
2. 檢附照片或是學生簽到表證明</t>
    </r>
  </si>
  <si>
    <r>
      <t xml:space="preserve">5-2 專業拔尖計畫-嶄新領域、跨域合作
</t>
    </r>
    <r>
      <rPr>
        <sz val="12"/>
        <color indexed="8"/>
        <rFont val="微軟正黑體"/>
        <family val="2"/>
      </rPr>
      <t>1. 第一作者30分 
2. 第二作者20分</t>
    </r>
  </si>
  <si>
    <r>
      <t xml:space="preserve">7-1 產業接軌計畫-職涯發展、證照資歷
</t>
    </r>
    <r>
      <rPr>
        <sz val="12"/>
        <color indexed="8"/>
        <rFont val="微軟正黑體"/>
        <family val="2"/>
      </rPr>
      <t>1. 一項證照30分</t>
    </r>
  </si>
  <si>
    <r>
      <t xml:space="preserve"> 7-1 產業接軌計畫-六年計畫、實務增能
</t>
    </r>
    <r>
      <rPr>
        <sz val="12"/>
        <color indexed="8"/>
        <rFont val="微軟正黑體"/>
        <family val="2"/>
      </rPr>
      <t>1. 廣度研習 (完成至少8小時者): 10分
2. 深度研習 (完成每工作日至少半日參與，累計至少四週者):20分
3. 深耕服務: (完成一學期產業深耕服務並簽訂產學合作合約):20分</t>
    </r>
  </si>
  <si>
    <r>
      <t xml:space="preserve">5-2 專業拔尖計畫-嶄新領域、跨域合作
</t>
    </r>
    <r>
      <rPr>
        <sz val="12"/>
        <color indexed="8"/>
        <rFont val="微軟正黑體"/>
        <family val="2"/>
      </rPr>
      <t xml:space="preserve">1. 每次20分
2. 系(所)、中心認定
</t>
    </r>
  </si>
  <si>
    <r>
      <t xml:space="preserve">5-2 專業拔尖計畫-嶄新領域、跨域合作
</t>
    </r>
    <r>
      <rPr>
        <sz val="12"/>
        <color indexed="8"/>
        <rFont val="微軟正黑體"/>
        <family val="2"/>
      </rPr>
      <t>1. 每次10分
2. 系(所)、中心認定</t>
    </r>
  </si>
  <si>
    <r>
      <t xml:space="preserve">2-2 專業融合計畫-專業複合、跨域研究
</t>
    </r>
    <r>
      <rPr>
        <sz val="12"/>
        <color indexed="8"/>
        <rFont val="微軟正黑體"/>
        <family val="2"/>
      </rPr>
      <t>1. 每次20分
2. 院/系(所)、中心認定</t>
    </r>
  </si>
  <si>
    <r>
      <t xml:space="preserve">1-2 資源永續計畫-招收生源、復學續學
</t>
    </r>
    <r>
      <rPr>
        <sz val="12"/>
        <color indexed="8"/>
        <rFont val="微軟正黑體"/>
        <family val="2"/>
      </rPr>
      <t>1. 全程參與工作項目者，校內每次3分、校外(高雄地區)每次10分、校外(非高雄地區)每次15分
2. 系(所)、中心/教務處認定</t>
    </r>
  </si>
  <si>
    <r>
      <t xml:space="preserve">3-1 誰語爭鋒計畫-廣泛閱讀、跨域學習、移地印證
</t>
    </r>
    <r>
      <rPr>
        <sz val="12"/>
        <color indexed="8"/>
        <rFont val="微軟正黑體"/>
        <family val="2"/>
      </rPr>
      <t>1. 每次20分
2. 系(所)、中心認定</t>
    </r>
  </si>
  <si>
    <r>
      <t xml:space="preserve">2-2 專業融合計畫-專業複合、跨域研究
</t>
    </r>
    <r>
      <rPr>
        <sz val="12"/>
        <color indexed="8"/>
        <rFont val="微軟正黑體"/>
        <family val="2"/>
      </rPr>
      <t>1. 每次10分
2. 系(所)、中心認定</t>
    </r>
  </si>
  <si>
    <r>
      <t xml:space="preserve">3-1 誰語爭鋒計畫-廣泛閱讀、跨域學習、移地印證
4-1 海外行囊計畫-海外實習、全國移動
</t>
    </r>
    <r>
      <rPr>
        <sz val="12"/>
        <color indexed="8"/>
        <rFont val="微軟正黑體"/>
        <family val="2"/>
      </rPr>
      <t xml:space="preserve">1. 國外活動：30分
    國內活動：20分
2. 出席活動：10分
</t>
    </r>
  </si>
  <si>
    <r>
      <t>8-3 院系運轉計畫-結構重整、權責分配</t>
    </r>
    <r>
      <rPr>
        <sz val="12"/>
        <color indexed="8"/>
        <rFont val="微軟正黑體"/>
        <family val="2"/>
      </rPr>
      <t xml:space="preserve"> 
1. 每次10分
2. 系(所)、中心認定</t>
    </r>
  </si>
  <si>
    <t>文藻外語大學108學年度教師評鑑分項評分表(德國語文系)
受評期間(106年8月1日至108年7月31日)</t>
  </si>
  <si>
    <t>實際指導學生參加校內/外競賽(與任教課程相關為原則)。</t>
  </si>
  <si>
    <t>■3-1 誰語爭鋒計畫-廣泛閱讀、跨域學習、移地印證
1. 校外競賽：10分
校內競賽：8分
2. 未獲獎每項競賽可得一半分數。</t>
  </si>
  <si>
    <t>參加校內/外舉辦之教學相關研習、訓練、進修並取得證書（證明）或資格者</t>
  </si>
  <si>
    <t xml:space="preserve">■ 2-2 專業融合計畫-專業複合、跨域研究
1. 每參加1項5分
2. 系(所)、中心認定
</t>
  </si>
  <si>
    <t xml:space="preserve">■2-2 專業融合計畫-專業複合、跨域研究
1. 主持人每次10分，觀摩者每次5分
2. 主持人須檢附照片或證書，觀摩者須提出建議事項清單或證書作為佐證3. 系(所)、中心或相關單位認定
</t>
  </si>
  <si>
    <t xml:space="preserve">■2-2 專業融合計畫-專業複合、跨域研究
1. 每科加10分
2. 系(所)、中心認定
</t>
  </si>
  <si>
    <t xml:space="preserve">■5-2 專業拔尖計畫-院系特色、標竿群組
1. 受評年度擔任主持人，每案20分
2. 受評年度擔任講者，每場10分。
3. 每參加一次5分
3. 系(所)、中心認定
</t>
  </si>
  <si>
    <t>推動主持系內各項教學計畫(如長程/短程業師協同教學、專業服務學習課程、自主學習/翻轉課程、補救教學、創新教學課程)</t>
  </si>
  <si>
    <t xml:space="preserve">■2-2 專業融合計畫-服務實習、社會責任
■8-1 課程翻轉計畫-特色課程、學以致用 ■8-2 學習自轉計畫-自主學習、輔助系統
1. 每門20分
2. 系(所)、中心認定
</t>
  </si>
  <si>
    <t>擔任系上開設密集班課程之教師(如西語檢定、雙聯學制)</t>
  </si>
  <si>
    <t xml:space="preserve">■2-2 專業融合計畫-專業複合、跨域研究
1. 每次20分
</t>
  </si>
  <si>
    <t xml:space="preserve">■8-1 課程翻轉計畫-特色課程、學以致用
1. 每個讀書會10分 
2. 檢附照片或是學生簽到表證明
</t>
  </si>
  <si>
    <t>1.每學期教學評量每科4分以上者加5分，最多加20分。</t>
  </si>
  <si>
    <t xml:space="preserve">■ 5-2 專業拔尖計畫-嶄新領域、跨域合作
1. 第一作者20分 
2. 第二作者15分
</t>
  </si>
  <si>
    <t xml:space="preserve">■7-1 產業接軌計畫-職涯發展、證照資歷
1. 一張30分
</t>
  </si>
  <si>
    <t>40分</t>
  </si>
  <si>
    <t>■7-1 產業接軌計畫-六年計畫、實務增能
1. 廣度研習 (完成至少8小時者): 20分
2. 深度研習 (完成每工作日至少半日參與，累計至少四週者):40分
3. 深耕服務: (完成一學期產業深耕服務並簽訂產學合作合約):40分</t>
  </si>
  <si>
    <t xml:space="preserve">■5-2 專業拔尖計畫-嶄新領域、跨域合作
1. 每次20分
2. 系(所)、中心認定
</t>
  </si>
  <si>
    <t>參加校內/外舉辦之研究相關研習、訓練、進修並取得證書（證明）或資格者</t>
  </si>
  <si>
    <t xml:space="preserve">■2-2 專業融合計畫-專業複合、跨域研究
1. 每參加1項5分
2. 系(所)、中心認定
</t>
  </si>
  <si>
    <t xml:space="preserve">■2-2 專業融合計畫-專業複合、跨域研究
1. 每次20分
2. 院/系(所)、中心認定
</t>
  </si>
  <si>
    <t xml:space="preserve">■ 1-2 資源永續計畫-招收生源、復學續學
1. 全程參與工作項目者，校內每次3分、校外(高雄地區)每次10分、校外(非高雄地區)每次15分
2. 擔任招生親師座談會主持人上午場及下午場各10分
3. 系(所)、中心/教務處認定
</t>
  </si>
  <si>
    <t>擔任學生課外活動顧問或評審(如外文指導:校內/外語言競賽評審)</t>
  </si>
  <si>
    <t xml:space="preserve">■3-1 誰語爭鋒計畫-廣泛閱讀、跨域學習、移地印證
1. 每次20分
2. 系(所)、中心認定
</t>
  </si>
  <si>
    <t xml:space="preserve">■ 2-2 專業融合計畫-專業複合、跨域研究
1. 每次10分
2. 系(所)、中心認定
</t>
  </si>
  <si>
    <t>擔任系上校外活動帶隊老師(全國性語言競賽、國際青年交流、校外實習、系學會舉行之相關活動)</t>
  </si>
  <si>
    <t xml:space="preserve">■3-1 誰語爭鋒計畫-廣泛閱讀、跨域學習、移地印證
■ 4-1 海外行囊計畫-海外實習、全國移動
1. 國內、外活動：20分
2. 系、所、中心認定
</t>
  </si>
  <si>
    <t>參加校內/外舉辦之輔導相關研習、訓練、進修並取得證書（證明）或資格者</t>
  </si>
  <si>
    <t>1.受評學年度導師評量4分以上者加10分。</t>
  </si>
  <si>
    <t xml:space="preserve">■8-3 院系運轉計畫-結構重整、權責分配 
1. 每次10分
2. 系(所)、中心認定
</t>
  </si>
  <si>
    <t>文藻外語大學108學年度教師評鑑分項評分表(西班牙語文系)
受評期間(106年8月1日至108年7月31日)</t>
  </si>
  <si>
    <t>院長總體評分</t>
  </si>
  <si>
    <t>文藻外語大學108學年度教師評鑑分項評分表(日本語文系)
受評期間(106年8月1日至108年7月31日)</t>
  </si>
  <si>
    <t>學期間提供學生補救/補充教學並有具體紀錄（無鐘點費）</t>
  </si>
  <si>
    <t>公開發表之教學與研究成果(含壁報發表)</t>
  </si>
  <si>
    <r>
      <t>發表於</t>
    </r>
    <r>
      <rPr>
        <u val="single"/>
        <sz val="12"/>
        <color indexed="8"/>
        <rFont val="微軟正黑體"/>
        <family val="2"/>
      </rPr>
      <t>有審查制度</t>
    </r>
    <r>
      <rPr>
        <sz val="12"/>
        <color indexed="8"/>
        <rFont val="微軟正黑體"/>
        <family val="2"/>
      </rPr>
      <t>之學術性學報、期刊論文及研討會論文發表、專書或專書篇章</t>
    </r>
  </si>
  <si>
    <r>
      <t>此項為扣分</t>
    </r>
    <r>
      <rPr>
        <sz val="12"/>
        <color indexed="10"/>
        <rFont val="微軟正黑體"/>
        <family val="2"/>
      </rPr>
      <t>(輸入時請加上減號，以免分數計算錯誤)</t>
    </r>
  </si>
  <si>
    <t>文藻外語大學108學年度教師評鑑分項評分表(歐洲研究所)
受評期間(106年8月1日至108年7月31日)</t>
  </si>
  <si>
    <t xml:space="preserve">◆8-1課程翻轉計畫-課程創新、自主學習
1.每指導一位研究生，可得20分
2.由本所認定
</t>
  </si>
  <si>
    <t>執行校內/外招生宣傳工作</t>
  </si>
  <si>
    <t>協助本所入學試務工作(含書審及口試)</t>
  </si>
  <si>
    <t>擔任校內/外學術期刊審查人、編輯委員或升等論文審查人</t>
  </si>
  <si>
    <t>擔任校內/外研究生論文口試委員(不含指導教授)</t>
  </si>
  <si>
    <r>
      <t>此項為扣分</t>
    </r>
    <r>
      <rPr>
        <sz val="12"/>
        <color indexed="10"/>
        <rFont val="微軟正黑體"/>
        <family val="2"/>
      </rPr>
      <t>(輸入時請加上減號，以免分數計算錯誤)</t>
    </r>
  </si>
  <si>
    <t>文藻外語大學108學年度教師評鑑分項評分表(外語教學系)
受評期間(106年8月1日至108年7月31日)</t>
  </si>
  <si>
    <t>檢查值須等於30%→</t>
  </si>
  <si>
    <t>參加系(所)、中心舉辦之教學與研究相關研習、訓練、進修並取得證書（證明）或資格者</t>
  </si>
  <si>
    <t>1. 教學評量高於全校平均分數者可得12分
2. 教學評量低於全校平均分數但4.0(含)以上者可得9分
3. 由系(所)認定</t>
  </si>
  <si>
    <t>擔任本系(所)學生全國性專題研究計畫之指導教師  (如: 科技部專題研究計畫或大專畢業生創業服務計畫)</t>
  </si>
  <si>
    <t>文藻外語大學108學年度教師評鑑分項評分表(應用華語文系)
受評期間(106年8月1日至108年7月31日)</t>
  </si>
  <si>
    <t>參與編撰者即得10分，主持人另加5分。</t>
  </si>
  <si>
    <r>
      <t>*2-2 專業融合計畫</t>
    </r>
    <r>
      <rPr>
        <sz val="12"/>
        <color indexed="8"/>
        <rFont val="微軟正黑體"/>
        <family val="2"/>
      </rPr>
      <t xml:space="preserve">-專業複合、跨域研究
每參加一次得2分，上限10分。
</t>
    </r>
  </si>
  <si>
    <r>
      <t>*2-2 專業融合計畫</t>
    </r>
    <r>
      <rPr>
        <sz val="12"/>
        <color indexed="8"/>
        <rFont val="微軟正黑體"/>
        <family val="2"/>
      </rPr>
      <t xml:space="preserve">-專業複合、跨域研究
每指導一人（組）4分，上限20分。
</t>
    </r>
  </si>
  <si>
    <r>
      <t>*5-1人物拔尖計畫</t>
    </r>
    <r>
      <rPr>
        <sz val="12"/>
        <color indexed="8"/>
        <rFont val="微軟正黑體"/>
        <family val="2"/>
      </rPr>
      <t xml:space="preserve">－諄誨耕耘、人師楷模
1. 專業典範教師20分
2. 教學傑出15分
</t>
    </r>
  </si>
  <si>
    <r>
      <t>*5-2專業拔尖計畫</t>
    </r>
    <r>
      <rPr>
        <sz val="12"/>
        <color indexed="8"/>
        <rFont val="微軟正黑體"/>
        <family val="2"/>
      </rPr>
      <t xml:space="preserve">－嶄新領域、跨域合作
1. 主持人（召集人）10分
2. 共同/協同主持人8分
3. 團隊老師5分
</t>
    </r>
  </si>
  <si>
    <r>
      <t>*2-3專業融合計畫</t>
    </r>
    <r>
      <rPr>
        <sz val="12"/>
        <color indexed="8"/>
        <rFont val="微軟正黑體"/>
        <family val="2"/>
      </rPr>
      <t xml:space="preserve">-服務實習、社會責任
主持人得20分，共同授課者得10分。
</t>
    </r>
  </si>
  <si>
    <r>
      <t>*2-2專業融合計畫</t>
    </r>
    <r>
      <rPr>
        <sz val="12"/>
        <color indexed="8"/>
        <rFont val="微軟正黑體"/>
        <family val="2"/>
      </rPr>
      <t xml:space="preserve">－專業複合、跨域研究
每參加一組得10分，主持人20分。
</t>
    </r>
  </si>
  <si>
    <r>
      <t>*5-5 發表於有全文外審制度之學術刊物的論文篇書-</t>
    </r>
    <r>
      <rPr>
        <sz val="12"/>
        <color indexed="8"/>
        <rFont val="微軟正黑體"/>
        <family val="2"/>
      </rPr>
      <t xml:space="preserve">(需標明文藻)
1.優良期刊 (SCI、SSCI、
A&amp;HCI、TSSCI、CSSCI、THCI或公認之同等級期刊) 論文， 每篇20分; 與國外(跨境)學者共同研究並發表，加5分
2.一般學術性期刊論文， 每篇10分; 與國外(跨境)學者共同研究並發表，加5分
第一/通訊作者*1；
第二作者*0.5；
第三作者*0.3；
第四作者以後*0.1
</t>
    </r>
  </si>
  <si>
    <r>
      <t>*7-1產業接軌計畫</t>
    </r>
    <r>
      <rPr>
        <sz val="12"/>
        <color indexed="8"/>
        <rFont val="微軟正黑體"/>
        <family val="2"/>
      </rPr>
      <t xml:space="preserve">-學生實習、產業學院
1. 簽訂金額達5萬元以上之產學合作或研究案，每一案得30分。
2. 5萬元以下之產學合作或研究案，每一案得15分。
3. 若為共同主持，每5萬可認列1人。
</t>
    </r>
  </si>
  <si>
    <r>
      <t>*7-6 畢業生就業率</t>
    </r>
    <r>
      <rPr>
        <sz val="12"/>
        <color indexed="8"/>
        <rFont val="微軟正黑體"/>
        <family val="2"/>
      </rPr>
      <t xml:space="preserve">-
每次可得2分，上限10分。
</t>
    </r>
  </si>
  <si>
    <r>
      <t>*7-6 畢業生就業率</t>
    </r>
    <r>
      <rPr>
        <sz val="12"/>
        <color indexed="8"/>
        <rFont val="微軟正黑體"/>
        <family val="2"/>
      </rPr>
      <t xml:space="preserve">-
1. 成功介紹學生就業成功，每人可得10分。
2. 為學生撰寫升學或就業推薦函，每封可得5分。
3.上限20分。
</t>
    </r>
  </si>
  <si>
    <r>
      <t xml:space="preserve">*4-4至境外實習機構進行實務實習總人數
*7-5全校在籍學生修讀「有學分之正式實習課程」且參與企業界實務實習總時數。
</t>
    </r>
    <r>
      <rPr>
        <sz val="12"/>
        <color indexed="8"/>
        <rFont val="微軟正黑體"/>
        <family val="2"/>
      </rPr>
      <t xml:space="preserve">簽訂業界實習合約書，每案可得5分，上限10分。
</t>
    </r>
  </si>
  <si>
    <t xml:space="preserve">■ 比鄰天涯、教育夥伴
■ 文化傳播、華語培力
1. 舉辦或參與院級各項教學活動/社群。(請假或缺席達2次不得計入) 
 參加者每1活動/社群可得25分。
 活動/社群召集人得50分。
 共同/協同召集人得40分。
2.參加跨系(所)、中心辦理之教學活動或社群。(限本院所屬系所中心辦理)參加1項得25分。
3. 指導學生畢業專題，且符合跨系合作。
 指導1組得30分。
 指導2組或以上得50分。
4. 執行院級教學相關之活動。
   (1)申請主持院級教學計畫活動。
 參與執行者，每一計畫得30分。
 計畫主持人得50分。
 計畫共同/協同主持人得40分。
 計畫申請但未通過，主持人及共同/協同主持人可得一半分數。
   (2)開設院級跨系整合彈性課程。
 深碗課程得50分。
 微型課程得40分。
 多人開課則依比例四捨五入後取整數計分。
   (3)擔任各系之院必修課程授課教師，得40分。
5.其他(與院教學相關事務，請列證明，由院長給分經院教評審議後認列)。至多20分。
</t>
  </si>
  <si>
    <t>教學成果發表或展演(場域、媒體、網路平台..等)。</t>
  </si>
  <si>
    <t xml:space="preserve">&lt;教師考照融入課程，每一門課學生獲
   得證照1張以上得20分。
&lt;編撰課程教材，每一科目20分。
</t>
  </si>
  <si>
    <t>其他與教學相關事項有具體事證，每項10分</t>
  </si>
  <si>
    <t xml:space="preserve">&lt; 8-3-TC-1 專業整合
1. 系(所)級委員，每一委員會5分，最高30分。
2. 協助處理系務有具體事證者，每項20分，最高30分
3. 其他:___________。
</t>
  </si>
  <si>
    <t>參與系(所)執行招生事務，協助各項招生考試（書審、口試..等）。</t>
  </si>
  <si>
    <t>參與系(所)執行招生事務，協助各項招生宣導（校外宣導、校內宣導..等）。</t>
  </si>
  <si>
    <t>&lt;擔任導師班級活動、校外專業服務、
國際交流帶隊教師…等有具體事證者加20分。</t>
  </si>
  <si>
    <r>
      <t xml:space="preserve">&lt;8-3-TC-1創新、翻轉教學成果發表
</t>
    </r>
    <r>
      <rPr>
        <sz val="12"/>
        <color indexed="8"/>
        <rFont val="微軟正黑體"/>
        <family val="2"/>
      </rPr>
      <t>1. 實際執行，得40分。</t>
    </r>
  </si>
  <si>
    <r>
      <t>&lt;</t>
    </r>
    <r>
      <rPr>
        <b/>
        <sz val="12"/>
        <color indexed="8"/>
        <rFont val="微軟正黑體"/>
        <family val="2"/>
      </rPr>
      <t xml:space="preserve">8-1-TC-1 課程更新、目標統合
</t>
    </r>
    <r>
      <rPr>
        <sz val="12"/>
        <color indexed="8"/>
        <rFont val="微軟正黑體"/>
        <family val="2"/>
      </rPr>
      <t xml:space="preserve">1. 教學評量  3.0~3.5得10分
             3.51~4.0得15分
             4.01~4.5得18分
             4.51以上得20分
2. 達當學期全校教師評量平均分數加5分
</t>
    </r>
  </si>
  <si>
    <r>
      <t>&lt;</t>
    </r>
    <r>
      <rPr>
        <b/>
        <sz val="12"/>
        <color indexed="8"/>
        <rFont val="微軟正黑體"/>
        <family val="2"/>
      </rPr>
      <t xml:space="preserve"> 7-1-TC-1學生實務增能
</t>
    </r>
    <r>
      <rPr>
        <sz val="12"/>
        <color indexed="8"/>
        <rFont val="微軟正黑體"/>
        <family val="2"/>
      </rPr>
      <t xml:space="preserve">1. 國際競賽：20分
   全國競賽：16分
   區域競賽：12分
   校內競賽：10分
2. 未得獎可得一半分數
3. 系(所)、中心認定
</t>
    </r>
  </si>
  <si>
    <r>
      <t xml:space="preserve">&lt; 8-3-TC-1傳藝2.0師徒相長
</t>
    </r>
    <r>
      <rPr>
        <sz val="12"/>
        <color indexed="8"/>
        <rFont val="微軟正黑體"/>
        <family val="2"/>
      </rPr>
      <t xml:space="preserve">1. 總指導老師，得40分。
2. 分組指導老師，得30分。
3. 3組或10位學生(含以上)指導老師，加10分。
</t>
    </r>
  </si>
  <si>
    <r>
      <t>指導學生考取系所認定之專業證照</t>
    </r>
    <r>
      <rPr>
        <b/>
        <sz val="12"/>
        <color indexed="8"/>
        <rFont val="微軟正黑體"/>
        <family val="2"/>
      </rPr>
      <t>與編撰課程教材</t>
    </r>
  </si>
  <si>
    <r>
      <t xml:space="preserve">n </t>
    </r>
    <r>
      <rPr>
        <b/>
        <sz val="12"/>
        <color indexed="8"/>
        <rFont val="微軟正黑體"/>
        <family val="2"/>
      </rPr>
      <t xml:space="preserve">7-2-TC-1 證照資歷
</t>
    </r>
    <r>
      <rPr>
        <sz val="12"/>
        <color indexed="8"/>
        <rFont val="微軟正黑體"/>
        <family val="2"/>
      </rPr>
      <t>1.檢附證明，得30分。</t>
    </r>
  </si>
  <si>
    <r>
      <t xml:space="preserve">&lt;1-2-TC-1 專案計畫產學增能
</t>
    </r>
    <r>
      <rPr>
        <sz val="12"/>
        <color indexed="8"/>
        <rFont val="微軟正黑體"/>
        <family val="2"/>
      </rPr>
      <t xml:space="preserve">1.每一項加20分。（檢附佐證）
2.其他:___________。
</t>
    </r>
  </si>
  <si>
    <r>
      <t>n</t>
    </r>
    <r>
      <rPr>
        <b/>
        <sz val="12"/>
        <color indexed="8"/>
        <rFont val="微軟正黑體"/>
        <family val="2"/>
      </rPr>
      <t>其他與研究相關之事項並有具體事證</t>
    </r>
    <r>
      <rPr>
        <sz val="12"/>
        <color indexed="8"/>
        <rFont val="微軟正黑體"/>
        <family val="2"/>
      </rPr>
      <t>，</t>
    </r>
    <r>
      <rPr>
        <b/>
        <sz val="12"/>
        <color indexed="8"/>
        <rFont val="微軟正黑體"/>
        <family val="2"/>
      </rPr>
      <t>加20分</t>
    </r>
  </si>
  <si>
    <r>
      <t>&lt;</t>
    </r>
    <r>
      <rPr>
        <b/>
        <sz val="12"/>
        <color indexed="8"/>
        <rFont val="微軟正黑體"/>
        <family val="2"/>
      </rPr>
      <t xml:space="preserve">4-1-TC-2 招生宣導
</t>
    </r>
    <r>
      <rPr>
        <sz val="12"/>
        <color indexed="8"/>
        <rFont val="微軟正黑體"/>
        <family val="2"/>
      </rPr>
      <t>1. 書審、口試委員，每次10分。</t>
    </r>
  </si>
  <si>
    <r>
      <t>&lt;</t>
    </r>
    <r>
      <rPr>
        <b/>
        <sz val="12"/>
        <color indexed="8"/>
        <rFont val="微軟正黑體"/>
        <family val="2"/>
      </rPr>
      <t xml:space="preserve">4-1-TC-2 招生宣導
【校外宣導】
</t>
    </r>
    <r>
      <rPr>
        <sz val="12"/>
        <color indexed="8"/>
        <rFont val="微軟正黑體"/>
        <family val="2"/>
      </rPr>
      <t xml:space="preserve">1. 北、中部地區每次40分
2. 南部 (高雄以外地區) 每次30分
3. 高雄地區每次20分
</t>
    </r>
    <r>
      <rPr>
        <b/>
        <sz val="12"/>
        <color indexed="8"/>
        <rFont val="微軟正黑體"/>
        <family val="2"/>
      </rPr>
      <t xml:space="preserve">【校內宣導】
</t>
    </r>
    <r>
      <rPr>
        <sz val="12"/>
        <color indexed="8"/>
        <rFont val="微軟正黑體"/>
        <family val="2"/>
      </rPr>
      <t xml:space="preserve">1.每次得10分，最高30分。
</t>
    </r>
  </si>
  <si>
    <r>
      <t>此項為扣分(</t>
    </r>
    <r>
      <rPr>
        <sz val="12"/>
        <color indexed="10"/>
        <rFont val="微軟正黑體"/>
        <family val="2"/>
      </rPr>
      <t>輸入時請加上減號，以免分數計算錯誤</t>
    </r>
    <r>
      <rPr>
        <sz val="12"/>
        <color indexed="8"/>
        <rFont val="微軟正黑體"/>
        <family val="2"/>
      </rPr>
      <t>)</t>
    </r>
  </si>
  <si>
    <r>
      <t>此項為扣分</t>
    </r>
    <r>
      <rPr>
        <sz val="12"/>
        <color indexed="10"/>
        <rFont val="微軟正黑體"/>
        <family val="2"/>
      </rPr>
      <t>(輸入時請加上減號，以免分數計算錯誤)</t>
    </r>
  </si>
  <si>
    <t>文藻外語大學108學年度教師評鑑分項評分表(數位與應用管理系)
受評期間(106年8月1日至108年7月31日)</t>
  </si>
  <si>
    <r>
      <t>█2-3 生涯和合計畫-導師陪伴、廣/深度陪伴
1.</t>
    </r>
    <r>
      <rPr>
        <sz val="12"/>
        <color indexed="8"/>
        <rFont val="微軟正黑體"/>
        <family val="2"/>
      </rPr>
      <t>教師</t>
    </r>
    <r>
      <rPr>
        <sz val="12"/>
        <color indexed="10"/>
        <rFont val="微軟正黑體"/>
        <family val="2"/>
      </rPr>
      <t>依個人表現</t>
    </r>
    <r>
      <rPr>
        <sz val="12"/>
        <color indexed="8"/>
        <rFont val="微軟正黑體"/>
        <family val="2"/>
      </rPr>
      <t>自我評分。</t>
    </r>
  </si>
  <si>
    <t>文藻外語大學108學年度教師評鑑分項評分表(傳播藝術系)
受評期間(106年8月1日至108年7月31日)</t>
  </si>
  <si>
    <r>
      <t>此項為扣分(</t>
    </r>
    <r>
      <rPr>
        <sz val="12"/>
        <color indexed="10"/>
        <rFont val="微軟正黑體"/>
        <family val="2"/>
      </rPr>
      <t>輸入時請加上減號，以免分數計算錯誤</t>
    </r>
    <r>
      <rPr>
        <sz val="12"/>
        <color indexed="8"/>
        <rFont val="微軟正黑體"/>
        <family val="2"/>
      </rPr>
      <t>)</t>
    </r>
  </si>
  <si>
    <r>
      <t>此項為扣分</t>
    </r>
    <r>
      <rPr>
        <sz val="12"/>
        <color indexed="10"/>
        <rFont val="微軟正黑體"/>
        <family val="2"/>
      </rPr>
      <t>(輸入時請加上減號，以免分數計算錯誤)</t>
    </r>
  </si>
  <si>
    <t>S</t>
  </si>
  <si>
    <t>文藻外語大學108學年度教師評鑑分項評分表(師資培育中心)
受評期間(106年8月1日至108年7月31日)</t>
  </si>
  <si>
    <t>1. 教學評量高於全校平均分數者可得12分。
2. 教學評量低於全校平均分數但4.0(含)以上者可得9分。
3. 中心認定。</t>
  </si>
  <si>
    <t>■  4-1-2海外行囊計畫
1. 國內:每指導一人3分，上限18分。
2. 至國內實習單位訪視者5分，至多30分。
3. 國外:每指導一人5分，上限15分。
4. 至國外實習單位訪視者15分，至多30分。
5. 中心認定。</t>
  </si>
  <si>
    <t>n 1-2-1資源永續計畫
1. 每案10分；主持人*1、共同主持人*0.5
2. 中心認定。</t>
  </si>
  <si>
    <t>承接國內(外)產官學合作(研究)案 (不含科技部計畫)或委託案並簽訂合約</t>
  </si>
  <si>
    <t>n 5-2-2專業拔尖計畫
1. 主持人*1、共同主持人*0.5。
2. 受評年度結案，5,000~20,000元每案15分。
3. 超過20,000元每案20分（需以文藻名義簽訂）。
4. 中心認定。</t>
  </si>
  <si>
    <t>協助推動校、系(所)、中心業務（任務編組工作、擔任各項委員會、小組委員、招生、聯繫系友會、研習會等）</t>
  </si>
  <si>
    <t>實際推動或主持中心申請校(院)或教育部之計畫</t>
  </si>
  <si>
    <t>■ 2-2-3專業融合計畫
1. 每次10分。
2. 系(所)、中心認定。</t>
  </si>
  <si>
    <t>系(所)、中心認定。</t>
  </si>
  <si>
    <r>
      <t>此項為扣分(</t>
    </r>
    <r>
      <rPr>
        <sz val="12"/>
        <color indexed="10"/>
        <rFont val="微軟正黑體"/>
        <family val="2"/>
      </rPr>
      <t>輸入時請加上減號，以免分數計算錯誤</t>
    </r>
    <r>
      <rPr>
        <sz val="12"/>
        <color indexed="8"/>
        <rFont val="微軟正黑體"/>
        <family val="2"/>
      </rPr>
      <t>)</t>
    </r>
  </si>
  <si>
    <r>
      <t>此項為扣分</t>
    </r>
    <r>
      <rPr>
        <sz val="12"/>
        <color indexed="10"/>
        <rFont val="微軟正黑體"/>
        <family val="2"/>
      </rPr>
      <t>(輸入時請加上減號，以免分數計算錯誤)</t>
    </r>
  </si>
  <si>
    <t>文藻外語大學108學年度教師評鑑分項評分表(通識教育中心)
受評期間(106年8月1日至108年7月31日)</t>
  </si>
  <si>
    <t>協助通識中心舉辦國際、國內學術研討會或辦理跨國、校內外各單位展演(覽)、競賽、活動或推廣計畫</t>
  </si>
  <si>
    <r>
      <t xml:space="preserve">GE00-4-0-5- HC51
【文藻生涯人師陪伴】
</t>
    </r>
    <r>
      <rPr>
        <sz val="12"/>
        <color indexed="8"/>
        <rFont val="微軟正黑體"/>
        <family val="2"/>
      </rPr>
      <t>1.指導學生參加競賽，  獲獎得20分，未得獎可得10分。
2.教學意見調查結果，平均4（含）以上得10分，高於全校平均得20分。
  【檢附相關證明】</t>
    </r>
  </si>
  <si>
    <r>
      <t xml:space="preserve">GE00-4-0-2-HC21
【建構文藻博雅教育的亮點】
GE00-4-0-1-HC21
【通識與專業搭橋、走向社會服務】
</t>
    </r>
    <r>
      <rPr>
        <sz val="12"/>
        <color indexed="8"/>
        <rFont val="微軟正黑體"/>
        <family val="2"/>
      </rPr>
      <t>1.開設並教授服務學習課程。
2.配合教育部通識政策及通識中心課程發展，開設或執行創新課程（如：深碗課程、翻轉課程、微型課程等）。
3.課程落實跨領域教學、問題解決、行動導向、社會參與式或學生學習為本位的課程規劃與教學設計。
※以上一門得20分</t>
    </r>
  </si>
  <si>
    <r>
      <t xml:space="preserve">GE00-2-0-1-HC11
【通識博雅之分享與合作】
</t>
    </r>
    <r>
      <rPr>
        <sz val="12"/>
        <color indexed="8"/>
        <rFont val="微軟正黑體"/>
        <family val="2"/>
      </rPr>
      <t>1.個人編撰並出版可供教學使用之教材。
2.於教學實務研討會或教學社群演講、展演、分享示範教學法、教材或教學經驗。
3.參加教學與研究相關研習、訓練、進修並取得證書（證明）或資格4.參與教學社群活動。
※以上每案得20分
  【檢附相關證明】</t>
    </r>
  </si>
  <si>
    <r>
      <t xml:space="preserve">GE00-4-0-3- HC60
【天涯若比鄰】
</t>
    </r>
    <r>
      <rPr>
        <sz val="12"/>
        <color indexed="8"/>
        <rFont val="微軟正黑體"/>
        <family val="2"/>
      </rPr>
      <t>1.與校內、外其他單位教師合作之共時、協同課程。
2.與國內、外校際、跨國學術單位合作編撰可供教學使用教材。
3.與國內、外校際、跨國學術單位合作計畫。
4.參與跨單位社群活動。
※以上每案得20分
【檢附相關證明】</t>
    </r>
  </si>
  <si>
    <r>
      <t xml:space="preserve">GE00-4-0-5- HC51
【文藻生涯人師陪伴】
</t>
    </r>
    <r>
      <rPr>
        <sz val="12"/>
        <color indexed="8"/>
        <rFont val="微軟正黑體"/>
        <family val="2"/>
      </rPr>
      <t>1.任教班級有特殊生須額外提供特殊教材與試卷或考試音檔者。
2.學期間提供學生補救/補充教學並有具體紀錄（無鐘點費）。
3.擔任研究生論文指導教授。
4.為學生撰寫申請大學、研究所、交換學校、工作或獎學金之推薦函。
5.符合留校8個半天及每週6小時office hours輔導學生之時段。
※以上每項得20分
【檢附相關證明】</t>
    </r>
  </si>
  <si>
    <r>
      <t xml:space="preserve">GE00-2-0-2-HC31
【百尺竿頭更進一步】
</t>
    </r>
    <r>
      <rPr>
        <sz val="12"/>
        <color indexed="8"/>
        <rFont val="微軟正黑體"/>
        <family val="2"/>
      </rPr>
      <t>1.獲學術研究、科技性或藝文性等獎項。
2.擔任與專業相關之專題演講或展演。
3.擔任學術研討會引言人、主持人或講評人。
4.獲得發明專利。
5.具當年度中心認可之專業證照。
※以上每案得20分
【檢附相關證明】</t>
    </r>
  </si>
  <si>
    <r>
      <t xml:space="preserve">GE00-2-0-2-HC31
【百尺竿頭更進一步】
</t>
    </r>
    <r>
      <rPr>
        <sz val="12"/>
        <color indexed="8"/>
        <rFont val="微軟正黑體"/>
        <family val="2"/>
      </rPr>
      <t>發表於有審查制度之學術性學報、期刊論文、專書或專書篇章、學術研討會論文。
※每案20分【檢附相關證明】</t>
    </r>
  </si>
  <si>
    <r>
      <t xml:space="preserve">GE00-4-0-2-HC21
【建構文藻博雅教育的亮點】
</t>
    </r>
    <r>
      <rPr>
        <sz val="12"/>
        <color indexed="8"/>
        <rFont val="微軟正黑體"/>
        <family val="2"/>
      </rPr>
      <t>1.執行校內專題研究案。
2.執行科技部計畫二案以上。
3.執行產官學合作二案以上且總金額且為10萬元(含)以上。
4.申請教育部、科技部相關學術研究或教育部課程教學獎補助計畫，未獲通過者。
5.獲得校內外各種公私立單位之競爭型經費計畫。
6.投稿優良期刊(SCI、SSCI、A&amp;HCI、TSSCI、CSSCI、THCI或公認之同等級期刊)論文。(須另附期刊等級佐證與投稿證明，每篇計分一次為原則)。
※以上每案得20分
【檢附相關證明】</t>
    </r>
  </si>
  <si>
    <r>
      <t xml:space="preserve">GE00-2-0-2-HC31
【百尺竿頭更進一步】
GE00-2-0-3-HC31
【凝聚教師自我精進社群】
</t>
    </r>
    <r>
      <rPr>
        <sz val="12"/>
        <color indexed="8"/>
        <rFont val="微軟正黑體"/>
        <family val="2"/>
      </rPr>
      <t>1.參加專業相關學術研討(習)會。
2.參加教育部、科技部、產學等相關計畫研習會、工作坊、成果發表會。
3.參與研究、產學等社群或專業相關學會活動。
※以上每案得20分
【檢附相關證明】</t>
    </r>
  </si>
  <si>
    <r>
      <t xml:space="preserve">GE00-2-0-2-HC31
【百尺竿頭更進一步】
</t>
    </r>
    <r>
      <rPr>
        <sz val="12"/>
        <color indexed="8"/>
        <rFont val="微軟正黑體"/>
        <family val="2"/>
      </rPr>
      <t>※以下各項著作文本須標明文藻外語大學。
1.論文發表於優良期刊 (SCI、SSCI、A&amp;HCI、TSSCI、CSSCI、THCI或公認之同等級期刊)論文。(須另附期刊等級佐證)
2.第一作者或通訊作者。
3.由大學或知名學術出版社出版之專書或篇章專書、篇章。
4.獲全國性學術研究、科技性或藝文性獎項。
※以上每案得20分，可與第2項次重複採計。
【檢附相關證明】</t>
    </r>
  </si>
  <si>
    <r>
      <t xml:space="preserve">GE00-4-0-3- HC60
【天涯若比鄰】
</t>
    </r>
    <r>
      <rPr>
        <sz val="12"/>
        <color indexed="8"/>
        <rFont val="微軟正黑體"/>
        <family val="2"/>
      </rPr>
      <t>1.執行任務編組工作。
2.擔任通識中心各項委員會(小組)委員。
3.主持教師社群。
4.參與招生事務。
5.舉辦校內師生研習會或講座。
6.推展學生課外活動。
7.辦理課程相關活動。如：藝文活動、學生成果展、參與中心與學校各單位合作辦理之活動等。
8.執行校內各項計畫，如學輔經費、教卓計畫、創新課程計畫等。
9.撰寫計畫申請。
10.支援校內跨單位的服務案。
11.處理中心交辦事項。
12.編輯通識中心出版之刊物。
※以上每項得20分，由中心認定</t>
    </r>
  </si>
  <si>
    <r>
      <t xml:space="preserve">GE00-4-0-4- HC60
【左鄰右舍共好共融】
</t>
    </r>
    <r>
      <rPr>
        <sz val="12"/>
        <color indexed="8"/>
        <rFont val="微軟正黑體"/>
        <family val="2"/>
      </rPr>
      <t>1.辦理學術研討會。
2.辦理展演(覽)、競賽、活動或推廣計畫。
※以上每案得20分，由中心認定</t>
    </r>
  </si>
  <si>
    <r>
      <t xml:space="preserve">GE00-4-0-4- HC60  
【左鄰右舍共好共融】
</t>
    </r>
    <r>
      <rPr>
        <sz val="12"/>
        <color indexed="8"/>
        <rFont val="微軟正黑體"/>
        <family val="2"/>
      </rPr>
      <t>以文藻名義至國外學校、學術單位進行國際學術交流活動。
※每案得20分，檢附相關證明</t>
    </r>
  </si>
  <si>
    <r>
      <t xml:space="preserve">GE00-4-0-5- HC51
［文藻生涯人師陪伴】
</t>
    </r>
    <r>
      <rPr>
        <sz val="12"/>
        <color indexed="8"/>
        <rFont val="微軟正黑體"/>
        <family val="2"/>
      </rPr>
      <t>1.擔任校內、外研究生論文口試委員（不含指導教授）。
2.擔任校內、外各項比賽評審委員。
3.擔任學生參加校內、外展覽指導老師。
4.擔任學生專題老師。
5.寒暑假組成兩天以上(含兩天)的服務隊，於各級機關學校推動通識教育。
6.校內外教學、服務與輔導獲獎。
※以上每案得10分，檢附相關證明</t>
    </r>
  </si>
  <si>
    <r>
      <t xml:space="preserve">GE00-4-0-3- HC60
【天涯若比鄰】
</t>
    </r>
    <r>
      <rPr>
        <sz val="12"/>
        <color indexed="8"/>
        <rFont val="微軟正黑體"/>
        <family val="2"/>
      </rPr>
      <t>1.擔任校級研習（討）會之專題演講者。
2.擔任縣市級以上學（協）會理監事、董事或幹事。
3.擔任校級或校外委員會（會議）委員（代表)。
4.擔任國家級考試命題委員。
5.擔任各級學校校外諮詢委員。
6.擔任各級學校訪視評鑑委員。
7.擔任國內外學術期刊審查人。
8.擔任國內外升等論文審查人。
9.擔任國內外研討會論文審查人。
10.協助執行校外或政府委託評鑑或社會服務。
11.擔任各級政府部門委員。
12.擔任政府組織、教師團體之學會組織、NGO/NPO之委員或幹部。
13.擔任相關產業公司之顧問、輔導或學界代表之董、監事。
※以上每案10分，檢附相關證明</t>
    </r>
  </si>
  <si>
    <r>
      <t>此項為扣分</t>
    </r>
    <r>
      <rPr>
        <sz val="12"/>
        <color indexed="10"/>
        <rFont val="微軟正黑體"/>
        <family val="2"/>
      </rPr>
      <t>(輸入時請加上減號，以免分數計算錯誤)</t>
    </r>
  </si>
  <si>
    <r>
      <t>此項為扣分</t>
    </r>
    <r>
      <rPr>
        <sz val="12"/>
        <color indexed="10"/>
        <rFont val="微軟正黑體"/>
        <family val="2"/>
      </rPr>
      <t>(輸入時請加上減號，以免分數計算錯誤)</t>
    </r>
  </si>
  <si>
    <t xml:space="preserve">■「雨後春筍、出類拔萃」典範人師育成計畫(5-1)、
■瑜亮協合、群雁行遠」教師職能提升計畫(4-1)、
■「全人教育、生命牧養」學生培成行動計畫(1-1)
1. 參加人文教育學院/吳甦樂教育中心為教師舉辦，聚焦全人理念，聖安琪與聖吳甦樂精神相關之研討、研習或工作坊，出席者每次10分。
2. 參加人文教育學院/吳甦樂教育中心為學生舉辦，聚焦全人理念，聖安琪與聖吳甦樂精神相關之活動，出席者每次10分。
</t>
  </si>
  <si>
    <t>文藻外語大學108學年度教師評鑑分項評分表(體育教學中心)
受評期間(106年8月1日至108年7月31日)</t>
  </si>
  <si>
    <t>■「跨境異域、咫尺天涯」國際行動交流計畫(4-1/4-2) 、
■「翻轉地球、洞見藍星」課程革新計劃(7-1) 
■「瑜亮協合、群雁行遠」教師職能提升計畫(4-1)
■「雨後春筍、出類拔萃」典範人師育成計畫(5-1)、
■「全人教育、生命牧養」學生培成行動計畫(1-1) 
1.跨國遠距課程計劃：每門課程40分
  ※開課教師*1；協同授課教師*0.5
2.跨國學術機構研究相關之計劃
  ※整合型40分：主持人*1；共同或子計畫主持人*0.5
  ※個別型30分：主持人*1；共同主持人*0.5
3.規劃與開設院級深碗課程：每門課程25分
  ※開課教師*1；協同授課教師*0.5
4.規劃與開設院級微型(微學分)課程：每門課程15分
  ※開課教師*1；協同授課教師*0.5
5.開設院級「磨課師課程」：每門課程30分
  ※開課教師*1；協同授課教師*0.5
6.開放授課課程，供校內外觀課：每門課程30分
7.代表學院爭取校外教學相關專案計畫：30分
  ※撰寫主持計畫 × 1、共同撰寫主持計畫 × 0.5
  ※計畫金額100萬(含) ~ 以上者 × 2
  ※備註：提出申請，但未獲通過者，上述分數*0.6
8.參加院級舉辦之研討、研習或工作坊(如教學專業成長研習/社群活動…等)，參加者每次15分。
9.參加院屬三中心(非所屬中心)所舉辦之研討、研習或工作坊，參加者每次10分。
10.一師一社群：
  ※加入人文教育學院院級成立之教師社群者10分。
  ※加入屬三中心(非所屬中心)所成立之教師社群者10分。
  ※參加校外學術相關之團體、組織(正式會員)，參加者15分。</t>
  </si>
  <si>
    <t>文藻外語大學108學年度教師評鑑分項評分表(吳甦樂教育中心)
受評期間(106年8月1日至108年7月31日)</t>
  </si>
  <si>
    <r>
      <t>此項為扣分</t>
    </r>
    <r>
      <rPr>
        <sz val="12"/>
        <color indexed="10"/>
        <rFont val="微軟正黑體"/>
        <family val="2"/>
      </rPr>
      <t>(輸入時請加上減號，以免分數計算錯誤)</t>
    </r>
  </si>
  <si>
    <r>
      <t>此項為扣分</t>
    </r>
    <r>
      <rPr>
        <sz val="12"/>
        <color indexed="10"/>
        <rFont val="微軟正黑體"/>
        <family val="2"/>
      </rPr>
      <t>(輸入時請加上減號，以免分數計算錯誤)</t>
    </r>
  </si>
  <si>
    <t>院長總體評分</t>
  </si>
  <si>
    <t xml:space="preserve">■「雨後春筍、出類拔萃」典範人師育成計畫(5-1)、
■瑜亮協合、群雁行遠」教師職能提升計畫(4-1)、
■「全人教育、生命牧養」學生培成行動計畫(1-1)
1. 參加人文教育學院/吳甦樂教育中心為教師舉辦，聚焦全人理念，聖安琪與聖吳甦樂精神相關之研討、研習或工作坊，出席者每次10分。
2. 參加人文教育學院/吳甦樂教育中心為學生舉辦，聚焦全人理念，聖安琪與聖吳甦樂精神相關之活動，出席者每次10分。
</t>
  </si>
  <si>
    <t>■「跨境異域、咫尺天涯」國際行動交流計畫(4-1/4-2) 、
■「翻轉地球、洞見藍星」課程革新計劃(7-1) 
■「瑜亮協合、群雁行遠」教師職能提升計畫(4-1)
■「雨後春筍、出類拔萃」典範人師育成計畫(5-1)、
■「全人教育、生命牧養」學生培成行動計畫(1-1) 
1.跨國遠距課程計劃：每門課程40分
  ※開課教師*1；協同授課教師*0.5
2.跨國學術機構研究相關之計劃
  ※整合型40分：主持人*1；共同或子計畫主持人*0.5
  ※個別型30分：主持人*1；共同主持人*0.5
3.規劃與開設院級深碗課程：每門課程25分
  ※開課教師*1；協同授課教師*0.5
4.規劃與開設院級微型(微學分)課程：每門課程15分
  ※開課教師*1；協同授課教師*0.5
5.開設院級「磨課師課程」：每門課程30分
  ※開課教師*1；協同授課教師*0.5
6.開放授課課程，供校內外觀課：每門課程30分
7.代表學院爭取校外教學相關專案計畫：30分
  ※撰寫主持計畫 × 1、共同撰寫主持計畫 × 0.5
  ※計畫金額100萬(含) ~ 以上者 × 2
  ※備註：提出申請，但未獲通過者，上述分數*0.6
8.參加院級舉辦之研討、研習或工作坊(如教學專業成長研習/社群活動…等)，參加者每次15分。
9.參加院屬三中心(非所屬中心)所舉辦之研討、研習或工作坊，參加者每次10分。
10.一師一社群：
  ※加入人文教育學院院級成立之教師社群者10分。
  ※加入屬三中心(非所屬中心)所成立之教師社群者10分。
  ※參加校外學術相關之團體、組織(正式會員)，參加者15分。</t>
  </si>
  <si>
    <t>■「跨境異域、咫尺天涯」國際行動交流計畫(4-1/4-2) 、
■「翻轉地球、洞見藍星」課程革新計劃(7-1) 
■「瑜亮協合、群雁行遠」教師職能提升計畫(4-1)
■「雨後春筍、出類拔萃」典範人師育成計畫(5-1)、
■「全人教育、生命牧養」學生培成行動計畫(1-1) 
1.跨國遠距課程計劃：每門課程40分
  ※開課教師*1；協同授課教師*0.5
2.跨國學術機構研究相關之計劃
  ※整合型40分：主持人*1；共同或子計畫主持人*0.5
  ※個別型30分：主持人*1；共同主持人*0.5
3.規劃與開設院級深碗課程：每門課程25分
  ※開課教師*1；協同授課教師*0.5
4.規劃與開設院級微型(微學分)課程：每門課程15分
  ※開課教師*1；協同授課教師*0.5
5.開設院級「磨課師課程」：每門課程30分
  ※開課教師*1；協同授課教師*0.5
6.開放授課課程，供校內外觀課：每門課程30分
7.代表學院爭取校外教學相關專案計畫：30分
  ※撰寫主持計畫 × 1、共同撰寫主持計畫 × 0.5
  ※計畫金額100萬(含) ~ 以上者 × 2
  ※備註：提出申請，但未獲通過者，上述分數*0.6
8.參加院級舉辦之研討、研習或工作坊(如教學專業成長研習/社群活動…等)，參加者每次15分。
9.參加院屬三中心(非所屬中心)所舉辦之研討、研習或工作坊，參加者每次10分。
10.一師一社群：
  ※加入人文教育學院院級成立之教師社群者10分。
  ※加入屬三中心(非所屬中心)所成立之教師社群者10分。
  ※參加校外學術相關之團體、組織(正式會員)，參加者15分。</t>
  </si>
  <si>
    <t>文藻外語大學108學年度教師評鑑分項評分表(英語教學中心)
受評期間(106年8月1日至108年7月31日)</t>
  </si>
  <si>
    <t>獲「專業典範教師」、「教學優良教師」，或教育部及專業學會相關教學優良獎項，或與其他教學優良相關具體事蹟。</t>
  </si>
  <si>
    <t>█5-3: 承接政府部門計畫案、產學計畫案及技術服務案總金額
1. 各項金額以主持  
人*1，共同主持人*0.5計算之
2. 累計 5 萬元(含)以下: 2分
  累計 5 萬元以上~20萬元(含): 4分
累計20萬元以上~50萬元(含): 8分
累計50萬元以上~100萬元(含): 12分
累計100萬元以上~200萬元(含): 16分
累計200萬元以上:
 20分</t>
  </si>
  <si>
    <t>獲研究、產學或專利類專業獲獎</t>
  </si>
  <si>
    <t>助理教授以上之教師應以本校教師名義，每年至少發表學術論文（含各專業領域發表之作品且有證明者）乙篇或主持專案計畫/產學合作(研究)乙案；講師則至少兩年發表學術論文（含各專業領域發表之作品且有證明者）乙篇或主持專案計畫/產學合作(研究)乙案。</t>
  </si>
  <si>
    <t xml:space="preserve">1.助理教授以上之教師未達目標每年扣15分。
2.學術論文及各專業領域發表之作品，得列計通訊作者、第一及第二作者；主持科技部、教育部等政府機關之專案研究案者，得列計主持人與共同主持人；其他專案計畫/產學合作(研究)案，經費額度高於新台幣五萬元以上者，得加列共同主持人一位。
</t>
  </si>
  <si>
    <t>佐證編號(自T-P匯出者則不必附佐證資料)</t>
  </si>
  <si>
    <t>佐證編號(自T-P匯出者則不必附佐證資料)</t>
  </si>
  <si>
    <r>
      <t>此項目為扣分</t>
    </r>
    <r>
      <rPr>
        <sz val="12"/>
        <color indexed="10"/>
        <rFont val="微軟正黑體"/>
        <family val="2"/>
      </rPr>
      <t>(輸入時請加上減號，以免分數計算錯誤)</t>
    </r>
  </si>
  <si>
    <t>佐證編號(自T-P匯出者則不必附佐證資料)</t>
  </si>
  <si>
    <t>佐證編號(自T-P匯出者則不必附佐證資料)</t>
  </si>
  <si>
    <r>
      <t>█2-3 生涯和合計畫-導師陪伴、廣/深度陪伴
1.</t>
    </r>
    <r>
      <rPr>
        <sz val="11"/>
        <color indexed="8"/>
        <rFont val="微軟正黑體"/>
        <family val="2"/>
      </rPr>
      <t>教師</t>
    </r>
    <r>
      <rPr>
        <sz val="11"/>
        <color indexed="10"/>
        <rFont val="微軟正黑體"/>
        <family val="2"/>
      </rPr>
      <t>依個人表現</t>
    </r>
    <r>
      <rPr>
        <sz val="11"/>
        <color indexed="8"/>
        <rFont val="微軟正黑體"/>
        <family val="2"/>
      </rPr>
      <t>自我評分。</t>
    </r>
  </si>
  <si>
    <t>█2-5 全校各學制畢業生對學校教學及輔導機制之整體滿意度。
█6-2指尖智慧計畫
█7-7 雇主對畢業生就業之整體滿意度。
█3-4完成跨文化海外服務學習經驗之學生數
█6-1數據智慧計畫-資訊整合，建置校務資料倉儲
1. 擔任校內各行政單位顧問（含講師、系統開發整合）或學生社團組織指導老師。（各10分）
2. 協助辦理校級重大慶典活動或行政單位所推動方案、教育宣導。（1場次10分）
3. 參與校內各行政單位辦理之法定教育訓練或研習，並取得證明或紀錄（個資、性平、愛滋等）。（1場5分）
4. 擔任校內校級委員會委員或專責小組成員。（各5分）
5. 協助招生宣導。（校外1次得10分、校內得5分）。
6. 執行推動「校務」研究或計畫。（10分）
7. 擔任國合老師。20分</t>
  </si>
  <si>
    <t>1. 全學期按時完成上課點名。（10分）
2. 每學期完成廣度陪伴計畫office hours時段登錄，並有輔導紀錄者。（10分）
3. 擔任各類服務隊督導 (隨隊)老師並協助學生申請登錄服務時數。（海外每隊20分、國內10分）
4. 關懷、轉介特殊學生(含境外生)，並共同積極輔導(學務處)，或留住欲休退學生(教務處認定)。（1位10分）
5. 協助推動品德教育相關活動或講座。（5分）
6. 全程參與學生輔導相關會議。（每場得5分）。
7. 擔任海外實習輔導教師，輔導每位學生得10分（國內得5分）</t>
  </si>
  <si>
    <t>1. 取得學生輔導相關專業證照或獎項。。（1項10分）
2. 指導學生或社團組織參加校外(內)競賽並獲獎。（國際及全國獎項各10分、區域或校內各5分）。</t>
  </si>
  <si>
    <t>1. 未按時完成上課點名並傳送，每學期每門課3次(含)以上。
2. 導生輔導資料未如期完成登錄。
3. 學生操行成績評定未如期完成。
(以上每學期各扣5分)</t>
  </si>
  <si>
    <r>
      <t xml:space="preserve">4-2海內知己計畫-宗教網絡、友校聯盟
</t>
    </r>
    <r>
      <rPr>
        <sz val="12"/>
        <color indexed="8"/>
        <rFont val="微軟正黑體"/>
        <family val="2"/>
      </rPr>
      <t>提出證明者，得20分</t>
    </r>
  </si>
  <si>
    <r>
      <t xml:space="preserve">1-1環境親和計畫-行政效能、組織調整
</t>
    </r>
    <r>
      <rPr>
        <sz val="12"/>
        <color indexed="8"/>
        <rFont val="微軟正黑體"/>
        <family val="2"/>
      </rPr>
      <t>提出證明者，得20分</t>
    </r>
  </si>
  <si>
    <r>
      <t xml:space="preserve">2-5全校各學制畢業生對學校教學及輔導機制之整體滿意度
</t>
    </r>
    <r>
      <rPr>
        <sz val="12"/>
        <color indexed="8"/>
        <rFont val="微軟正黑體"/>
        <family val="2"/>
      </rPr>
      <t>提出證明者，得30分</t>
    </r>
  </si>
  <si>
    <r>
      <t xml:space="preserve">5-1人物拔尖計畫-諄誨耕耘、人師楷模
</t>
    </r>
    <r>
      <rPr>
        <sz val="12"/>
        <color indexed="8"/>
        <rFont val="微軟正黑體"/>
        <family val="2"/>
      </rPr>
      <t>1. 擔任主講者:40分
2. 參加者:每次20分</t>
    </r>
  </si>
  <si>
    <r>
      <t xml:space="preserve">1-1環境親和計畫-行政效能、組織調整
</t>
    </r>
    <r>
      <rPr>
        <sz val="12"/>
        <color indexed="8"/>
        <rFont val="微軟正黑體"/>
        <family val="2"/>
      </rPr>
      <t>1. 例如: 擔任一個委員會委員、或支援中心舉辦活動或參與招生、研習會、或擔任評審等、或協助舉辦研討會及競賽活動規劃等..
2. 提出證明者，由中心教評會認定</t>
    </r>
  </si>
  <si>
    <t>提供證明者，20分</t>
  </si>
  <si>
    <r>
      <t xml:space="preserve">5-3承接政府部門計畫案、產學計畫案及技術服務案總金額
</t>
    </r>
    <r>
      <rPr>
        <sz val="12"/>
        <color indexed="8"/>
        <rFont val="微軟正黑體"/>
        <family val="2"/>
      </rPr>
      <t>1. 累計5萬以下25分
2. 累計5萬元(含)以上50分</t>
    </r>
  </si>
  <si>
    <r>
      <t xml:space="preserve">2-2專業融合計畫-專業複合、跨域研究
</t>
    </r>
    <r>
      <rPr>
        <sz val="12"/>
        <color indexed="8"/>
        <rFont val="微軟正黑體"/>
        <family val="2"/>
      </rPr>
      <t>教學評量平均值達3.5(含)以上者，20分</t>
    </r>
  </si>
  <si>
    <r>
      <t xml:space="preserve">2-2專業融合計畫-專業複合、跨域研究
</t>
    </r>
    <r>
      <rPr>
        <sz val="12"/>
        <color indexed="8"/>
        <rFont val="微軟正黑體"/>
        <family val="2"/>
      </rPr>
      <t>提供教材、試卷或音檔證明者，20分</t>
    </r>
  </si>
  <si>
    <r>
      <t xml:space="preserve">2-2專業融合計畫-專業複合、跨域研究
</t>
    </r>
    <r>
      <rPr>
        <sz val="12"/>
        <color indexed="8"/>
        <rFont val="微軟正黑體"/>
        <family val="2"/>
      </rPr>
      <t>提供證明者(如會議紀錄)20分</t>
    </r>
  </si>
  <si>
    <t>█5-2: 承接政府部門計畫案、產學計畫案及技術服務案
1. 承接國內產官學合作(研究)或委託案並簽訂合約，得15分
2. 若為國外(跨境)產學合作(研究)，加5分
主持人 *1共同或協同住主持人*0.5
3.教師多年期產學合作或合作研究之計畫，可進行多年期評鑑分數認列須符合下列條件，內容如下：
一、期程與金額：
1. 計畫期程須超過一年六個月以上，且合約總金額達新台幣三十萬元以上者，可認列兩年期；認列名額為計畫主持人一名及共同主持人三名
2. 計畫期程須超過二年六個月以上，且合約總金額達新台幣七十萬元以上者，可認列三年期；認列名額為計畫主持人一名及共同主持人三名
3. 計畫期程須超過三年六個月以上，且合約總金額達新台幣一百二十萬元以上者，可認列四年期；認列名額為計畫主持人一名及共同主持人三名
二、具體成效：教師須依合約規劃年期提供當學年度進度研究或技術報告(研究格式)，經權責單位檢核通過後，提出佐證而認列評鑑評分。</t>
  </si>
  <si>
    <t>自評分數</t>
  </si>
  <si>
    <t>檢核分數</t>
  </si>
  <si>
    <t>檢核單位核章</t>
  </si>
  <si>
    <t>█2-2 專業融合計畫-專業複合、跨域研究
1. 每項研習、社群、教學（研究）團體得5分，上限10分（佐證資料為相關研習證明或聚會討論紀錄）。
2. 每項計畫申請通過並執行完成得15分。
3. 每項計畫申請未通過者得5分。
4. 參與教師皆得計分。</t>
  </si>
  <si>
    <t>█ 3-2 風華正盛計畫-華語遠距、客製教材
█6-2 指尖智慧計畫-遠距開課、線上磨課
1. 經過遠距教學推動委員會審查通過。
2. 符合本校「鼓勵教師全英語授課獎補助要點」所開設之課程。
3. 每門課程得10分，通過教育部「數位課程認證」得20分。上限30分。</t>
  </si>
  <si>
    <t>█1-1 環境親和計畫-行政效能、組織調整
█8-1課程翻轉計畫 – 課務改革、彈性制度
1. 每一項研究得10分。
2. 每學期協助診斷諮商輔導工作得5分。
3. 每門課程得5分。</t>
  </si>
  <si>
    <t>█ 2-3 生涯和合計畫-導師陪伴、廣/深度陪伴
1. 每學期每科目皆依教務處公告截止日期前繳交。
2.每學期按時繳交者得5分。</t>
  </si>
  <si>
    <t>█2-2 專業融合計畫-專業複合、跨域研究
1. 教學意見調查總平均高於全校總平均得10分。
2. 教學意見調查總平均高於3.5分得5分。</t>
  </si>
  <si>
    <t>█5-1 人物拔尖計畫-諄誨耕耘、人師楷模
1.獲「專業典範教師」、或教育部及專業學會相關教學優良獎項得10分
2.獲「教學優良教師」得8分。</t>
  </si>
  <si>
    <t>█2-2 專業融合計畫-專業複合、跨域研究
每學期教學意見調查總平均未達3.0者，扣5分。</t>
  </si>
  <si>
    <t>█5-2: 承接政府部門計畫案、產學計畫案及技術服務案
1. 承接國內產官學合作(研究)或委託案並簽訂合約，得15分
2. 若為國外(跨境)產學合作(研究)，加5分
主持人 *1共同或協同住主持人*0.5
3.教師多年期產學合作或合作研究之計畫，可進行多年期評鑑分數認列須符合下列條件，內容如下：
一、期程與金額：
1. 計畫期程須超過一年六個月以上，且合約總金額達新台幣三十萬元以上者，可認列兩年期；認列名額為計畫主持人一名及共同主持人三名
2. 計畫期程須超過二年六個月以上，且合約總金額達新台幣七十萬元以上者，可認列三年期；認列名額為計畫主持人一名及共同主持人三名
3. 計畫期程須超過三年六個月以上，且合約總金額達新台幣一百二十萬元以上者，可認列四年期；認列名額為計畫主持人一名及共同主持人三名
二、具體成效：教師須依合約規劃年期提供當學年度進度研究或技術報告(研究格式)，經權責單位檢核通過後，提出佐證而認列評鑑評分。</t>
  </si>
  <si>
    <t>█7-2: 完成「產業研習或研究」之專業教師比例1.符合教育部「學術自律」之重要指標。2.103年12月1日起，至109年7月31日前；新進教師須於到職日起一年內完成。</t>
  </si>
  <si>
    <t>1. 參與或指導創業團隊
2. 擔任大專生科技部計畫指導老師
3. 每項可得5分</t>
  </si>
  <si>
    <t>█7-8: 每年新增創業團隊</t>
  </si>
  <si>
    <t>1. 擔任學術書刊、研究計畫審查人或編輯人員
2. 擔任政府組織、學會、NGO、NPO、相關產業之顧問、委員、理監事等職務
3. 每項可得5分</t>
  </si>
  <si>
    <t>助理教授以上之教師應以本校教師名義，每年至少發表學術論文（含各專業領域發表之作品且有證明者）乙篇或主持專案計畫/產學合作(研究)乙案；講師則至少兩年發表學術論文（含各專業領域發表之作品且有證明者）乙篇或主持專案計畫/產學合作(研究)乙案。</t>
  </si>
  <si>
    <t>█2-5 全校各學制畢業生對學校教學及輔導機制之整體滿意度。
█6-2指尖智慧計畫
█7-7 雇主對畢業生就業之整體滿意度。
█3-4完成跨文化海外服務學習經驗之學生數
█6-1數據智慧計畫-資訊整合，建置校務資料倉儲
1. 擔任校內各行政單位顧問（含講師、系統開發整合）或學生社團組織指導老師。（各10分）
2. 協助辦理校級重大慶典活動或行政單位所推動方案、教育宣導。（1場次10分）
3. 參與校內各行政單位辦理之法定教育訓練或研習，並取得證明或紀錄（個資、性平、愛滋等）。（1場5分）
4. 擔任校內校級委員會委員或專責小組成員。（各5分）
5. 協助招生宣導。（校外1次得10分、校內得5分）。
6. 執行推動「校務」研究或計畫。（10分）
7. 擔任國合老師。20分</t>
  </si>
  <si>
    <t>1. 未按時完成上課點名並傳送，每學期每門課3次(含)以上。
2. 導生輔導資料未如期完成登錄。
3. 學生操行成績評定未如期完成。
(以上每學期各扣5分)</t>
  </si>
  <si>
    <t>■「雨後春筍、出類拔萃」典範人師育成計畫(5-1)、
■瑜亮協合、群雁行遠」教師職能提升計畫(4-1)、
■「全人教育、生命牧養」學生培成行動計畫(1-1)
1. 參加人文教育學院/吳甦樂教育中心為教師舉辦，聚焦全人理念，聖安琪與聖吳甦樂精神相關之研討、研習或工作坊，出席者每次10分。
2. 參加人文教育學院/吳甦樂教育中心為學生舉辦，聚焦全人理念，聖安琪與聖吳甦樂精神相關之活動，出席者每次10分。</t>
  </si>
  <si>
    <t>■「全人教育、生命牧養」學生培成行動計畫(1-1) 、
■「跨域越界、連動異境」公民能力養成計畫(2-1)
1.籌劃與辦理院級各項學生成長活動(如：學生營隊、競賽、研討或研習會、工作坊與專題講座……)：
  ※主要籌辦者：1天(含)以內者，每項10分；1~3(含)天者，每項20分；4天(含)以上者，每項30分
  ※協助辦理者：上述配分*0.5</t>
  </si>
  <si>
    <t>執行或協助辦理院級推動之學生輔導相關計畫或活動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</si>
</sst>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quot; &quot;"/>
    <numFmt numFmtId="177" formatCode="0.00_ "/>
  </numFmts>
  <fonts count="104">
    <font>
      <sz val="12"/>
      <color rgb="FF000000"/>
      <name val="新細明體"/>
      <family val="1"/>
    </font>
    <font>
      <sz val="12"/>
      <color indexed="8"/>
      <name val="新細明體"/>
      <family val="1"/>
    </font>
    <font>
      <sz val="16"/>
      <color indexed="8"/>
      <name val="標楷體"/>
      <family val="4"/>
    </font>
    <font>
      <sz val="10"/>
      <color indexed="8"/>
      <name val="標楷體"/>
      <family val="4"/>
    </font>
    <font>
      <sz val="12"/>
      <color indexed="8"/>
      <name val="標楷體"/>
      <family val="4"/>
    </font>
    <font>
      <b/>
      <sz val="12"/>
      <color indexed="8"/>
      <name val="標楷體"/>
      <family val="4"/>
    </font>
    <font>
      <sz val="8"/>
      <color indexed="8"/>
      <name val="標楷體"/>
      <family val="4"/>
    </font>
    <font>
      <sz val="8"/>
      <color indexed="8"/>
      <name val="新細明體"/>
      <family val="1"/>
    </font>
    <font>
      <b/>
      <sz val="8"/>
      <color indexed="8"/>
      <name val="新細明體"/>
      <family val="1"/>
    </font>
    <font>
      <b/>
      <sz val="8"/>
      <color indexed="8"/>
      <name val="Times New Roman"/>
      <family val="1"/>
    </font>
    <font>
      <b/>
      <sz val="8"/>
      <color indexed="8"/>
      <name val="標楷體"/>
      <family val="4"/>
    </font>
    <font>
      <sz val="8"/>
      <color indexed="10"/>
      <name val="標楷體"/>
      <family val="4"/>
    </font>
    <font>
      <sz val="10"/>
      <color indexed="8"/>
      <name val="新細明體"/>
      <family val="1"/>
    </font>
    <font>
      <b/>
      <sz val="10"/>
      <color indexed="8"/>
      <name val="標楷體"/>
      <family val="4"/>
    </font>
    <font>
      <sz val="12"/>
      <color indexed="8"/>
      <name val="Calibri"/>
      <family val="2"/>
    </font>
    <font>
      <b/>
      <sz val="18"/>
      <color indexed="8"/>
      <name val="標楷體"/>
      <family val="4"/>
    </font>
    <font>
      <sz val="16"/>
      <color indexed="8"/>
      <name val="Calibri"/>
      <family val="2"/>
    </font>
    <font>
      <sz val="16"/>
      <color indexed="8"/>
      <name val="新細明體"/>
      <family val="1"/>
    </font>
    <font>
      <sz val="9"/>
      <name val="新細明體"/>
      <family val="1"/>
    </font>
    <font>
      <sz val="8"/>
      <color indexed="8"/>
      <name val="微軟正黑體"/>
      <family val="2"/>
    </font>
    <font>
      <sz val="12"/>
      <color indexed="8"/>
      <name val="微軟正黑體"/>
      <family val="2"/>
    </font>
    <font>
      <sz val="8"/>
      <color indexed="8"/>
      <name val="Times New Roman"/>
      <family val="1"/>
    </font>
    <font>
      <sz val="12"/>
      <color indexed="8"/>
      <name val="Times New Roman"/>
      <family val="1"/>
    </font>
    <font>
      <b/>
      <sz val="12"/>
      <color indexed="8"/>
      <name val="微軟正黑體"/>
      <family val="2"/>
    </font>
    <font>
      <sz val="12"/>
      <color indexed="10"/>
      <name val="微軟正黑體"/>
      <family val="2"/>
    </font>
    <font>
      <b/>
      <sz val="12"/>
      <color indexed="8"/>
      <name val="Times New Roman"/>
      <family val="1"/>
    </font>
    <font>
      <b/>
      <sz val="12"/>
      <color indexed="8"/>
      <name val="新細明體"/>
      <family val="1"/>
    </font>
    <font>
      <sz val="12"/>
      <color indexed="10"/>
      <name val="新細明體"/>
      <family val="1"/>
    </font>
    <font>
      <sz val="16"/>
      <color indexed="8"/>
      <name val="微軟正黑體"/>
      <family val="2"/>
    </font>
    <font>
      <sz val="16"/>
      <color indexed="8"/>
      <name val="Times New Roman"/>
      <family val="1"/>
    </font>
    <font>
      <b/>
      <sz val="16"/>
      <color indexed="8"/>
      <name val="微軟正黑體"/>
      <family val="2"/>
    </font>
    <font>
      <b/>
      <sz val="16"/>
      <color indexed="8"/>
      <name val="新細明體"/>
      <family val="1"/>
    </font>
    <font>
      <sz val="10"/>
      <color indexed="8"/>
      <name val="微軟正黑體"/>
      <family val="2"/>
    </font>
    <font>
      <b/>
      <sz val="10"/>
      <color indexed="8"/>
      <name val="微軟正黑體"/>
      <family val="2"/>
    </font>
    <font>
      <sz val="10"/>
      <color indexed="10"/>
      <name val="微軟正黑體"/>
      <family val="2"/>
    </font>
    <font>
      <sz val="11"/>
      <color indexed="8"/>
      <name val="微軟正黑體"/>
      <family val="2"/>
    </font>
    <font>
      <b/>
      <sz val="18"/>
      <color indexed="8"/>
      <name val="微軟正黑體"/>
      <family val="2"/>
    </font>
    <font>
      <sz val="14"/>
      <color indexed="8"/>
      <name val="微軟正黑體"/>
      <family val="2"/>
    </font>
    <font>
      <u val="single"/>
      <sz val="12"/>
      <color indexed="8"/>
      <name val="微軟正黑體"/>
      <family val="2"/>
    </font>
    <font>
      <sz val="9"/>
      <color indexed="8"/>
      <name val="微軟正黑體"/>
      <family val="2"/>
    </font>
    <font>
      <b/>
      <sz val="11"/>
      <color indexed="8"/>
      <name val="微軟正黑體"/>
      <family val="2"/>
    </font>
    <font>
      <sz val="11"/>
      <color indexed="10"/>
      <name val="微軟正黑體"/>
      <family val="2"/>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標楷體"/>
      <family val="4"/>
    </font>
    <font>
      <sz val="12"/>
      <color rgb="FF000000"/>
      <name val="標楷體"/>
      <family val="4"/>
    </font>
    <font>
      <b/>
      <sz val="12"/>
      <color rgb="FF000000"/>
      <name val="標楷體"/>
      <family val="4"/>
    </font>
    <font>
      <sz val="8"/>
      <color rgb="FF000000"/>
      <name val="標楷體"/>
      <family val="4"/>
    </font>
    <font>
      <b/>
      <sz val="8"/>
      <color rgb="FF000000"/>
      <name val="新細明體"/>
      <family val="1"/>
    </font>
    <font>
      <sz val="8"/>
      <color rgb="FF000000"/>
      <name val="新細明體"/>
      <family val="1"/>
    </font>
    <font>
      <sz val="10"/>
      <color rgb="FF000000"/>
      <name val="新細明體"/>
      <family val="1"/>
    </font>
    <font>
      <b/>
      <sz val="10"/>
      <color rgb="FF000000"/>
      <name val="標楷體"/>
      <family val="4"/>
    </font>
    <font>
      <sz val="12"/>
      <color rgb="FF000000"/>
      <name val="Calibri"/>
      <family val="2"/>
    </font>
    <font>
      <sz val="16"/>
      <color rgb="FF000000"/>
      <name val="Calibri"/>
      <family val="2"/>
    </font>
    <font>
      <sz val="16"/>
      <color rgb="FF000000"/>
      <name val="新細明體"/>
      <family val="1"/>
    </font>
    <font>
      <sz val="8"/>
      <color rgb="FF000000"/>
      <name val="微軟正黑體"/>
      <family val="2"/>
    </font>
    <font>
      <sz val="12"/>
      <color rgb="FF000000"/>
      <name val="微軟正黑體"/>
      <family val="2"/>
    </font>
    <font>
      <b/>
      <sz val="12"/>
      <color rgb="FF000000"/>
      <name val="微軟正黑體"/>
      <family val="2"/>
    </font>
    <font>
      <sz val="12"/>
      <color rgb="FF000000"/>
      <name val="Times New Roman"/>
      <family val="1"/>
    </font>
    <font>
      <sz val="8"/>
      <color rgb="FF000000"/>
      <name val="Times New Roman"/>
      <family val="1"/>
    </font>
    <font>
      <b/>
      <sz val="12"/>
      <color rgb="FF000000"/>
      <name val="新細明體"/>
      <family val="1"/>
    </font>
    <font>
      <sz val="16"/>
      <color rgb="FF000000"/>
      <name val="Times New Roman"/>
      <family val="1"/>
    </font>
    <font>
      <b/>
      <sz val="16"/>
      <color rgb="FF000000"/>
      <name val="微軟正黑體"/>
      <family val="2"/>
    </font>
    <font>
      <sz val="10"/>
      <color rgb="FF000000"/>
      <name val="微軟正黑體"/>
      <family val="2"/>
    </font>
    <font>
      <b/>
      <sz val="10"/>
      <color rgb="FF000000"/>
      <name val="微軟正黑體"/>
      <family val="2"/>
    </font>
    <font>
      <sz val="11"/>
      <color rgb="FF000000"/>
      <name val="微軟正黑體"/>
      <family val="2"/>
    </font>
    <font>
      <sz val="16"/>
      <color rgb="FF000000"/>
      <name val="微軟正黑體"/>
      <family val="2"/>
    </font>
    <font>
      <sz val="14"/>
      <color rgb="FF000000"/>
      <name val="微軟正黑體"/>
      <family val="2"/>
    </font>
    <font>
      <sz val="12"/>
      <color rgb="FFFF0000"/>
      <name val="微軟正黑體"/>
      <family val="2"/>
    </font>
    <font>
      <sz val="9"/>
      <color rgb="FF000000"/>
      <name val="微軟正黑體"/>
      <family val="2"/>
    </font>
    <font>
      <b/>
      <sz val="11"/>
      <color rgb="FF000000"/>
      <name val="微軟正黑體"/>
      <family val="2"/>
    </font>
    <font>
      <sz val="16"/>
      <color rgb="FF000000"/>
      <name val="標楷體"/>
      <family val="4"/>
    </font>
    <font>
      <b/>
      <sz val="18"/>
      <color rgb="FF000000"/>
      <name val="標楷體"/>
      <family val="4"/>
    </font>
    <font>
      <b/>
      <sz val="16"/>
      <color rgb="FF000000"/>
      <name val="新細明體"/>
      <family val="1"/>
    </font>
    <font>
      <b/>
      <sz val="18"/>
      <color rgb="FF000000"/>
      <name val="微軟正黑體"/>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2DCDB"/>
        <bgColor indexed="64"/>
      </patternFill>
    </fill>
    <fill>
      <patternFill patternType="solid">
        <fgColor rgb="FFEBF1DE"/>
        <bgColor indexed="64"/>
      </patternFill>
    </fill>
    <fill>
      <patternFill patternType="solid">
        <fgColor rgb="FFDCE6F2"/>
        <bgColor indexed="64"/>
      </patternFill>
    </fill>
    <fill>
      <patternFill patternType="solid">
        <fgColor rgb="FFE5DFEC"/>
        <bgColor indexed="64"/>
      </patternFill>
    </fill>
    <fill>
      <patternFill patternType="solid">
        <fgColor rgb="FFDBEEF4"/>
        <bgColor indexed="64"/>
      </patternFill>
    </fill>
    <fill>
      <patternFill patternType="solid">
        <fgColor rgb="FFE6E0EC"/>
        <bgColor indexed="64"/>
      </patternFill>
    </fill>
    <fill>
      <patternFill patternType="solid">
        <fgColor rgb="FFDDD9C3"/>
        <bgColor indexed="64"/>
      </patternFill>
    </fill>
    <fill>
      <patternFill patternType="solid">
        <fgColor rgb="FFFDEADA"/>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rgb="FFF2F2F2"/>
        <bgColor indexed="64"/>
      </patternFill>
    </fill>
    <fill>
      <patternFill patternType="solid">
        <fgColor theme="7" tint="0.7999799847602844"/>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rgb="FFFF0000"/>
      </left>
      <right style="thick">
        <color rgb="FFFF0000"/>
      </right>
      <top style="thick">
        <color rgb="FFFF0000"/>
      </top>
      <bottom style="thick">
        <color rgb="FFFF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ck">
        <color rgb="FFFF0000"/>
      </left>
      <right style="thick">
        <color rgb="FFFF0000"/>
      </right>
      <top style="thick">
        <color rgb="FFFF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FF0000"/>
      </left>
      <right style="thick">
        <color rgb="FFFF0000"/>
      </right>
      <top style="thin">
        <color rgb="FF000000"/>
      </top>
      <bottom style="thin">
        <color rgb="FF000000"/>
      </bottom>
    </border>
    <border>
      <left style="thin">
        <color rgb="FF000000"/>
      </left>
      <right/>
      <top style="thin">
        <color rgb="FF000000"/>
      </top>
      <bottom/>
    </border>
    <border>
      <left style="thick">
        <color rgb="FFFF0000"/>
      </left>
      <right style="thick">
        <color rgb="FFFF0000"/>
      </right>
      <top style="thin">
        <color rgb="FF000000"/>
      </top>
      <bottom/>
    </border>
    <border>
      <left/>
      <right style="thin">
        <color rgb="FF000000"/>
      </right>
      <top style="thin">
        <color rgb="FF000000"/>
      </top>
      <bottom/>
    </border>
    <border>
      <left style="thick">
        <color rgb="FFFF0000"/>
      </left>
      <right style="thick">
        <color rgb="FFFF0000"/>
      </right>
      <top style="thin">
        <color rgb="FF000000"/>
      </top>
      <bottom style="thick">
        <color rgb="FFFF0000"/>
      </bottom>
    </border>
    <border>
      <left style="thick">
        <color rgb="FF953735"/>
      </left>
      <right style="thick">
        <color rgb="FF953735"/>
      </right>
      <top style="thick">
        <color rgb="FF953735"/>
      </top>
      <bottom style="thick">
        <color rgb="FF953735"/>
      </bottom>
    </border>
    <border>
      <left style="medium">
        <color rgb="FF000000"/>
      </left>
      <right style="medium">
        <color rgb="FF000000"/>
      </right>
      <top style="medium">
        <color rgb="FF000000"/>
      </top>
      <bottom style="medium">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bottom/>
    </border>
    <border>
      <left style="thin">
        <color rgb="FF000000"/>
      </left>
      <right/>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ck">
        <color rgb="FFFF0000"/>
      </left>
      <right style="thick">
        <color rgb="FFFF0000"/>
      </right>
      <top/>
      <bottom style="thick">
        <color rgb="FFFF0000"/>
      </bottom>
    </border>
    <border>
      <left style="thick">
        <color rgb="FFFF0000"/>
      </left>
      <right style="thick">
        <color rgb="FFFF0000"/>
      </right>
      <top style="thin">
        <color theme="1"/>
      </top>
      <bottom style="thin">
        <color theme="1"/>
      </bottom>
    </border>
    <border>
      <left style="thick">
        <color rgb="FFFF0000"/>
      </left>
      <right style="thick">
        <color rgb="FFFF0000"/>
      </right>
      <top style="thin">
        <color theme="1"/>
      </top>
      <bottom style="thick">
        <color rgb="FFFF0000"/>
      </bottom>
    </border>
    <border>
      <left style="thick">
        <color rgb="FFFF0000"/>
      </left>
      <right style="thick">
        <color rgb="FFFF0000"/>
      </right>
      <top style="thin"/>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ck">
        <color rgb="FFFF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color rgb="FF000000"/>
      </left>
      <right/>
      <top/>
      <bottom/>
    </border>
    <border>
      <left/>
      <right style="thin">
        <color rgb="FF000000"/>
      </right>
      <top/>
      <bottom/>
    </border>
    <border>
      <left style="thin"/>
      <right style="thin"/>
      <top style="thin"/>
      <bottom/>
    </border>
    <border>
      <left style="thin">
        <color rgb="FF000000"/>
      </left>
      <right style="medium">
        <color rgb="FFFF0000"/>
      </right>
      <top style="thin">
        <color rgb="FF000000"/>
      </top>
      <bottom style="thin">
        <color rgb="FF000000"/>
      </bottom>
    </border>
    <border>
      <left/>
      <right style="thick">
        <color rgb="FFFF0000"/>
      </right>
      <top style="thick">
        <color rgb="FFFF0000"/>
      </top>
      <bottom style="thin">
        <color rgb="FF000000"/>
      </bottom>
    </border>
    <border>
      <left/>
      <right style="thick">
        <color rgb="FFFF0000"/>
      </right>
      <top style="thin">
        <color rgb="FF000000"/>
      </top>
      <bottom style="thin">
        <color rgb="FF000000"/>
      </bottom>
    </border>
    <border>
      <left style="medium">
        <color rgb="FFFF0000"/>
      </left>
      <right style="thick">
        <color rgb="FFFF0000"/>
      </right>
      <top style="thin">
        <color rgb="FF000000"/>
      </top>
      <bottom style="thick">
        <color rgb="FFFF0000"/>
      </bottom>
    </border>
    <border>
      <left style="thick">
        <color rgb="FFFF0000"/>
      </left>
      <right style="thick">
        <color rgb="FFFF0000"/>
      </right>
      <top style="thick">
        <color rgb="FFFF0000"/>
      </top>
      <bottom/>
    </border>
    <border>
      <left style="thick">
        <color rgb="FFFF0000"/>
      </left>
      <right style="thick">
        <color rgb="FFFF0000"/>
      </right>
      <top/>
      <bottom/>
    </border>
    <border>
      <left style="thin">
        <color rgb="FF000000"/>
      </left>
      <right style="thick">
        <color rgb="FFFF0000"/>
      </right>
      <top style="thin">
        <color rgb="FF000000"/>
      </top>
      <bottom style="thin">
        <color rgb="FF000000"/>
      </bottom>
    </border>
    <border>
      <left style="thick">
        <color rgb="FFFF0000"/>
      </left>
      <right style="thick">
        <color rgb="FFFF0000"/>
      </right>
      <top/>
      <bottom style="thin">
        <color rgb="FF000000"/>
      </bottom>
    </border>
    <border>
      <left style="thin">
        <color rgb="FF000000"/>
      </left>
      <right style="thick">
        <color rgb="FFFF0000"/>
      </right>
      <top style="thin">
        <color rgb="FF000000"/>
      </top>
      <bottom/>
    </border>
    <border>
      <left/>
      <right/>
      <top/>
      <bottom style="thin">
        <color rgb="FF000000"/>
      </bottom>
    </border>
    <border>
      <left style="medium">
        <color rgb="FF000000"/>
      </left>
      <right style="thin">
        <color rgb="FF000000"/>
      </right>
      <top style="thin">
        <color rgb="FF000000"/>
      </top>
      <bottom style="thin">
        <color rgb="FF000000"/>
      </bottom>
    </border>
    <border>
      <left/>
      <right style="thick">
        <color rgb="FFFF0000"/>
      </right>
      <top/>
      <bottom style="thin">
        <color rgb="FF000000"/>
      </bottom>
    </border>
    <border>
      <left/>
      <right style="thick">
        <color rgb="FF953735"/>
      </right>
      <top/>
      <bottom style="thin">
        <color rgb="FF000000"/>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Border="0" applyProtection="0">
      <alignment vertical="center"/>
    </xf>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642">
    <xf numFmtId="0" fontId="0" fillId="0" borderId="0" xfId="0" applyAlignment="1">
      <alignment vertical="center"/>
    </xf>
    <xf numFmtId="0" fontId="73" fillId="0" borderId="0" xfId="0" applyFont="1" applyAlignme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74" fillId="0" borderId="0" xfId="0" applyFont="1" applyAlignment="1">
      <alignment horizontal="right" vertical="center" wrapText="1"/>
    </xf>
    <xf numFmtId="9" fontId="74" fillId="0" borderId="10" xfId="38" applyFont="1" applyFill="1" applyBorder="1" applyAlignment="1">
      <alignment horizontal="center" vertical="center"/>
    </xf>
    <xf numFmtId="0" fontId="74" fillId="0" borderId="0" xfId="0" applyFont="1" applyAlignment="1">
      <alignment horizontal="center" vertical="center"/>
    </xf>
    <xf numFmtId="9" fontId="74" fillId="33" borderId="11" xfId="0" applyNumberFormat="1"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2" xfId="0" applyFont="1" applyFill="1" applyBorder="1" applyAlignment="1">
      <alignment horizontal="center" vertical="center"/>
    </xf>
    <xf numFmtId="0" fontId="74" fillId="34" borderId="11" xfId="0" applyFont="1" applyFill="1" applyBorder="1" applyAlignment="1">
      <alignment horizontal="left" vertical="center" wrapText="1"/>
    </xf>
    <xf numFmtId="0" fontId="74" fillId="34" borderId="13" xfId="0" applyFont="1" applyFill="1" applyBorder="1" applyAlignment="1">
      <alignment horizontal="center" vertical="center"/>
    </xf>
    <xf numFmtId="0" fontId="74" fillId="34" borderId="11" xfId="0" applyFont="1" applyFill="1" applyBorder="1" applyAlignment="1">
      <alignment horizontal="center" vertical="center" wrapText="1"/>
    </xf>
    <xf numFmtId="0" fontId="74" fillId="0" borderId="11" xfId="0" applyFont="1" applyBorder="1" applyAlignment="1">
      <alignment horizontal="center" vertical="center"/>
    </xf>
    <xf numFmtId="0" fontId="76" fillId="0" borderId="11" xfId="0" applyFont="1" applyBorder="1" applyAlignment="1">
      <alignment horizontal="justify" vertical="center" wrapText="1"/>
    </xf>
    <xf numFmtId="0" fontId="77" fillId="0" borderId="0" xfId="0" applyFont="1" applyAlignment="1">
      <alignment vertical="center" wrapText="1"/>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1" xfId="0" applyFont="1" applyBorder="1" applyAlignment="1">
      <alignment horizontal="center" vertical="center" wrapText="1"/>
    </xf>
    <xf numFmtId="0" fontId="76" fillId="0" borderId="0" xfId="0" applyFont="1" applyAlignment="1">
      <alignment vertical="center" wrapText="1"/>
    </xf>
    <xf numFmtId="0" fontId="78" fillId="0" borderId="16" xfId="0" applyFont="1" applyBorder="1" applyAlignment="1">
      <alignment horizontal="left" vertical="center" wrapText="1"/>
    </xf>
    <xf numFmtId="0" fontId="74" fillId="0" borderId="17" xfId="0" applyFont="1" applyBorder="1" applyAlignment="1">
      <alignment horizontal="center" vertical="center"/>
    </xf>
    <xf numFmtId="0" fontId="76" fillId="0" borderId="16" xfId="0" applyFont="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vertical="center"/>
    </xf>
    <xf numFmtId="0" fontId="76" fillId="0" borderId="18" xfId="0" applyFont="1" applyBorder="1" applyAlignment="1">
      <alignment horizontal="left" vertical="center" wrapText="1"/>
    </xf>
    <xf numFmtId="0" fontId="74" fillId="0" borderId="19" xfId="0" applyFont="1" applyBorder="1" applyAlignment="1">
      <alignment horizontal="center" vertical="center"/>
    </xf>
    <xf numFmtId="0" fontId="74" fillId="0" borderId="20" xfId="0" applyFont="1" applyBorder="1" applyAlignment="1">
      <alignment horizontal="center" vertical="center"/>
    </xf>
    <xf numFmtId="0" fontId="74" fillId="0" borderId="13" xfId="0" applyFont="1" applyBorder="1" applyAlignment="1">
      <alignment horizontal="center" vertical="center" wrapText="1"/>
    </xf>
    <xf numFmtId="0" fontId="78" fillId="0" borderId="18" xfId="0" applyFont="1" applyBorder="1" applyAlignment="1">
      <alignment horizontal="left" vertical="center" wrapText="1"/>
    </xf>
    <xf numFmtId="0" fontId="74" fillId="0" borderId="21" xfId="0" applyFont="1" applyBorder="1" applyAlignment="1">
      <alignment horizontal="center" vertical="center"/>
    </xf>
    <xf numFmtId="0" fontId="73" fillId="35" borderId="12" xfId="0" applyFont="1" applyFill="1" applyBorder="1" applyAlignment="1">
      <alignment vertical="center" wrapText="1"/>
    </xf>
    <xf numFmtId="0" fontId="73" fillId="35" borderId="11" xfId="0" applyFont="1" applyFill="1" applyBorder="1" applyAlignment="1">
      <alignment vertical="center" wrapText="1"/>
    </xf>
    <xf numFmtId="0" fontId="73" fillId="0" borderId="11" xfId="0" applyFont="1" applyBorder="1" applyAlignment="1">
      <alignment horizontal="center" vertical="center" wrapText="1"/>
    </xf>
    <xf numFmtId="0" fontId="73" fillId="33" borderId="11" xfId="0" applyFont="1" applyFill="1" applyBorder="1" applyAlignment="1">
      <alignment vertical="center" wrapText="1"/>
    </xf>
    <xf numFmtId="0" fontId="73" fillId="0" borderId="11" xfId="0" applyFont="1" applyBorder="1" applyAlignment="1">
      <alignment horizontal="center" vertical="center"/>
    </xf>
    <xf numFmtId="0" fontId="73" fillId="0" borderId="11" xfId="0" applyFont="1" applyBorder="1" applyAlignment="1">
      <alignment vertical="center"/>
    </xf>
    <xf numFmtId="0" fontId="79" fillId="0" borderId="16" xfId="0" applyFont="1" applyBorder="1" applyAlignment="1">
      <alignment vertical="center" wrapText="1"/>
    </xf>
    <xf numFmtId="0" fontId="73" fillId="0" borderId="14" xfId="0" applyFont="1" applyBorder="1" applyAlignment="1">
      <alignment vertical="center"/>
    </xf>
    <xf numFmtId="0" fontId="73" fillId="0" borderId="15" xfId="0" applyFont="1" applyBorder="1" applyAlignment="1">
      <alignment vertical="center"/>
    </xf>
    <xf numFmtId="0" fontId="73" fillId="0" borderId="11" xfId="0" applyFont="1" applyBorder="1" applyAlignment="1">
      <alignment vertical="center" wrapText="1"/>
    </xf>
    <xf numFmtId="0" fontId="73" fillId="0" borderId="17" xfId="0" applyFont="1" applyBorder="1" applyAlignment="1">
      <alignment vertical="center"/>
    </xf>
    <xf numFmtId="0" fontId="79" fillId="0" borderId="16" xfId="0" applyFont="1" applyBorder="1" applyAlignment="1">
      <alignment vertical="center"/>
    </xf>
    <xf numFmtId="0" fontId="73" fillId="0" borderId="16" xfId="0" applyFont="1" applyBorder="1" applyAlignment="1">
      <alignment vertical="center"/>
    </xf>
    <xf numFmtId="0" fontId="73" fillId="0" borderId="21" xfId="0" applyFont="1" applyBorder="1" applyAlignment="1">
      <alignment vertical="center"/>
    </xf>
    <xf numFmtId="0" fontId="80" fillId="0" borderId="0" xfId="0" applyFont="1" applyAlignment="1">
      <alignment horizontal="left" vertical="center"/>
    </xf>
    <xf numFmtId="0" fontId="73" fillId="0" borderId="16" xfId="0" applyFont="1" applyBorder="1" applyAlignment="1">
      <alignment vertical="center" wrapText="1"/>
    </xf>
    <xf numFmtId="0" fontId="73" fillId="33" borderId="13" xfId="0" applyFont="1" applyFill="1" applyBorder="1" applyAlignment="1">
      <alignment vertical="center" wrapText="1"/>
    </xf>
    <xf numFmtId="0" fontId="73" fillId="0" borderId="13" xfId="0" applyFont="1" applyBorder="1" applyAlignment="1">
      <alignment horizontal="center" vertical="center" wrapText="1"/>
    </xf>
    <xf numFmtId="9" fontId="74" fillId="0" borderId="22" xfId="38" applyFont="1" applyFill="1" applyBorder="1" applyAlignment="1">
      <alignment horizontal="center" vertical="center"/>
    </xf>
    <xf numFmtId="0" fontId="73" fillId="0" borderId="11" xfId="0" applyFont="1" applyBorder="1" applyAlignment="1">
      <alignment horizontal="justify" vertical="center" wrapText="1"/>
    </xf>
    <xf numFmtId="0" fontId="74" fillId="0" borderId="16" xfId="0" applyFont="1" applyBorder="1" applyAlignment="1">
      <alignment horizontal="left" vertical="center" wrapText="1"/>
    </xf>
    <xf numFmtId="0" fontId="74" fillId="0" borderId="13" xfId="0" applyFont="1" applyBorder="1" applyAlignment="1">
      <alignment horizontal="center" vertical="center"/>
    </xf>
    <xf numFmtId="0" fontId="73" fillId="0" borderId="13" xfId="0" applyFont="1" applyBorder="1" applyAlignment="1">
      <alignment horizontal="justify" vertical="center" wrapText="1"/>
    </xf>
    <xf numFmtId="0" fontId="74" fillId="0" borderId="18" xfId="0" applyFont="1" applyBorder="1" applyAlignment="1">
      <alignment horizontal="left" vertical="center" wrapText="1"/>
    </xf>
    <xf numFmtId="0" fontId="74" fillId="36" borderId="11"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74" fillId="37" borderId="11" xfId="0" applyFont="1" applyFill="1" applyBorder="1" applyAlignment="1">
      <alignment horizontal="center" vertical="center" wrapText="1"/>
    </xf>
    <xf numFmtId="2" fontId="74" fillId="33" borderId="11" xfId="0" applyNumberFormat="1" applyFont="1" applyFill="1" applyBorder="1" applyAlignment="1">
      <alignment horizontal="center" vertical="center" wrapText="1"/>
    </xf>
    <xf numFmtId="0" fontId="73" fillId="38" borderId="0" xfId="0" applyFont="1" applyFill="1" applyAlignment="1">
      <alignment vertical="center" wrapText="1"/>
    </xf>
    <xf numFmtId="0" fontId="73" fillId="36" borderId="23" xfId="0" applyFont="1" applyFill="1" applyBorder="1" applyAlignment="1">
      <alignment horizontal="center" vertical="center" wrapText="1"/>
    </xf>
    <xf numFmtId="0" fontId="74" fillId="39" borderId="11" xfId="0" applyFont="1" applyFill="1" applyBorder="1" applyAlignment="1">
      <alignment horizontal="center" vertical="center" wrapText="1"/>
    </xf>
    <xf numFmtId="176" fontId="81" fillId="37" borderId="11" xfId="0" applyNumberFormat="1" applyFont="1" applyFill="1" applyBorder="1" applyAlignment="1">
      <alignment horizontal="center" vertical="center" wrapText="1"/>
    </xf>
    <xf numFmtId="0" fontId="0" fillId="40" borderId="11" xfId="0" applyFill="1" applyBorder="1" applyAlignment="1">
      <alignment horizontal="center" vertical="center" wrapText="1"/>
    </xf>
    <xf numFmtId="0" fontId="0" fillId="0" borderId="11" xfId="0" applyBorder="1" applyAlignment="1">
      <alignment horizontal="center" vertical="center" wrapText="1"/>
    </xf>
    <xf numFmtId="176" fontId="82" fillId="37" borderId="11" xfId="0" applyNumberFormat="1" applyFont="1" applyFill="1" applyBorder="1" applyAlignment="1">
      <alignment horizontal="center" vertical="center" wrapText="1"/>
    </xf>
    <xf numFmtId="0" fontId="83" fillId="40" borderId="11" xfId="0" applyFont="1" applyFill="1" applyBorder="1" applyAlignment="1">
      <alignment horizontal="center" vertical="center" wrapText="1"/>
    </xf>
    <xf numFmtId="0" fontId="83" fillId="0" borderId="11" xfId="0" applyFont="1" applyBorder="1" applyAlignment="1">
      <alignment horizontal="center" vertical="center" wrapText="1"/>
    </xf>
    <xf numFmtId="9" fontId="0" fillId="0" borderId="0" xfId="0" applyNumberFormat="1" applyAlignment="1">
      <alignment horizontal="center" vertical="center"/>
    </xf>
    <xf numFmtId="9" fontId="0" fillId="0" borderId="0" xfId="38" applyFill="1" applyAlignment="1">
      <alignment vertical="center"/>
    </xf>
    <xf numFmtId="0" fontId="84" fillId="0" borderId="0" xfId="0" applyFont="1" applyAlignment="1">
      <alignment vertical="center"/>
    </xf>
    <xf numFmtId="0" fontId="84" fillId="0" borderId="0" xfId="0" applyFont="1" applyAlignment="1">
      <alignment vertical="center" wrapText="1"/>
    </xf>
    <xf numFmtId="0" fontId="84" fillId="0" borderId="11" xfId="0" applyFont="1" applyBorder="1" applyAlignment="1">
      <alignment vertical="center"/>
    </xf>
    <xf numFmtId="0" fontId="85" fillId="0" borderId="0" xfId="0" applyFont="1" applyFill="1" applyAlignment="1">
      <alignment vertical="center" wrapText="1"/>
    </xf>
    <xf numFmtId="0" fontId="84" fillId="0" borderId="24" xfId="0" applyFont="1" applyBorder="1" applyAlignment="1">
      <alignment vertical="center"/>
    </xf>
    <xf numFmtId="0" fontId="84" fillId="0" borderId="0" xfId="0" applyFont="1" applyFill="1" applyAlignment="1">
      <alignment vertical="center" wrapText="1"/>
    </xf>
    <xf numFmtId="0" fontId="73" fillId="0" borderId="0" xfId="0" applyFont="1" applyFill="1" applyAlignment="1">
      <alignment vertical="center"/>
    </xf>
    <xf numFmtId="0" fontId="73" fillId="0" borderId="0" xfId="0" applyFont="1" applyAlignment="1">
      <alignment horizontal="center" vertical="center"/>
    </xf>
    <xf numFmtId="0" fontId="73" fillId="0" borderId="0" xfId="0" applyFont="1" applyAlignment="1">
      <alignment vertical="center"/>
    </xf>
    <xf numFmtId="0" fontId="86" fillId="0" borderId="0" xfId="0" applyFont="1" applyAlignment="1">
      <alignment horizontal="left" vertical="center"/>
    </xf>
    <xf numFmtId="0" fontId="85" fillId="0" borderId="0" xfId="0" applyFont="1" applyAlignment="1">
      <alignment horizontal="right" vertical="center" wrapText="1"/>
    </xf>
    <xf numFmtId="9" fontId="85" fillId="0" borderId="10" xfId="38" applyFont="1" applyFill="1" applyBorder="1" applyAlignment="1">
      <alignment horizontal="center" vertical="center"/>
    </xf>
    <xf numFmtId="0" fontId="85" fillId="0" borderId="0" xfId="0" applyFont="1" applyAlignment="1">
      <alignment horizontal="left" vertical="center"/>
    </xf>
    <xf numFmtId="0" fontId="85" fillId="0" borderId="0" xfId="0" applyFont="1" applyAlignment="1">
      <alignment horizontal="center" vertical="center"/>
    </xf>
    <xf numFmtId="9" fontId="85" fillId="33" borderId="11" xfId="0" applyNumberFormat="1" applyFont="1" applyFill="1" applyBorder="1" applyAlignment="1">
      <alignment horizontal="center" vertical="center"/>
    </xf>
    <xf numFmtId="0" fontId="85" fillId="34" borderId="11" xfId="0" applyFont="1" applyFill="1" applyBorder="1" applyAlignment="1">
      <alignment horizontal="left" vertical="center" wrapText="1"/>
    </xf>
    <xf numFmtId="0" fontId="85" fillId="34" borderId="13" xfId="0" applyFont="1" applyFill="1" applyBorder="1" applyAlignment="1">
      <alignment horizontal="center" vertical="center" wrapText="1"/>
    </xf>
    <xf numFmtId="0" fontId="85" fillId="34" borderId="11" xfId="0" applyFont="1" applyFill="1" applyBorder="1" applyAlignment="1">
      <alignment horizontal="center" vertical="center" wrapText="1"/>
    </xf>
    <xf numFmtId="0" fontId="85" fillId="0" borderId="11" xfId="0" applyFont="1" applyBorder="1" applyAlignment="1">
      <alignment horizontal="justify" vertical="center" wrapText="1"/>
    </xf>
    <xf numFmtId="0" fontId="86" fillId="0" borderId="0" xfId="0" applyFont="1" applyAlignment="1">
      <alignment vertical="center" wrapText="1"/>
    </xf>
    <xf numFmtId="0" fontId="85" fillId="0" borderId="11" xfId="0" applyFont="1" applyBorder="1" applyAlignment="1">
      <alignment horizontal="center" vertical="center" wrapText="1"/>
    </xf>
    <xf numFmtId="0" fontId="85" fillId="0" borderId="0" xfId="0" applyFont="1" applyAlignment="1">
      <alignment vertical="center" wrapText="1"/>
    </xf>
    <xf numFmtId="0" fontId="85" fillId="0" borderId="16" xfId="0" applyFont="1" applyBorder="1" applyAlignment="1">
      <alignment horizontal="left" vertical="center" wrapText="1"/>
    </xf>
    <xf numFmtId="0" fontId="85" fillId="0" borderId="11" xfId="0" applyFont="1" applyBorder="1" applyAlignment="1">
      <alignment vertical="center" wrapText="1"/>
    </xf>
    <xf numFmtId="0" fontId="85" fillId="0" borderId="18" xfId="0" applyFont="1" applyBorder="1" applyAlignment="1">
      <alignment horizontal="left" vertical="center" wrapText="1"/>
    </xf>
    <xf numFmtId="0" fontId="85" fillId="0" borderId="13" xfId="0" applyFont="1" applyBorder="1" applyAlignment="1">
      <alignment horizontal="center" vertical="center" wrapText="1"/>
    </xf>
    <xf numFmtId="0" fontId="85" fillId="35" borderId="12" xfId="0" applyFont="1" applyFill="1" applyBorder="1" applyAlignment="1">
      <alignment vertical="center" wrapText="1"/>
    </xf>
    <xf numFmtId="0" fontId="85" fillId="35" borderId="11" xfId="0" applyFont="1" applyFill="1" applyBorder="1" applyAlignment="1">
      <alignment vertical="center" wrapText="1"/>
    </xf>
    <xf numFmtId="0" fontId="85" fillId="33" borderId="11" xfId="0" applyFont="1" applyFill="1" applyBorder="1" applyAlignment="1">
      <alignment vertical="center" wrapText="1"/>
    </xf>
    <xf numFmtId="0" fontId="85" fillId="0" borderId="16" xfId="0" applyFont="1" applyBorder="1" applyAlignment="1">
      <alignment vertical="center" wrapText="1"/>
    </xf>
    <xf numFmtId="0" fontId="85" fillId="34" borderId="13" xfId="0" applyFont="1" applyFill="1" applyBorder="1" applyAlignment="1">
      <alignment horizontal="left" vertical="center" wrapText="1"/>
    </xf>
    <xf numFmtId="0" fontId="85" fillId="0" borderId="11" xfId="0" applyFont="1" applyFill="1" applyBorder="1" applyAlignment="1">
      <alignment horizontal="center" vertical="center" wrapText="1"/>
    </xf>
    <xf numFmtId="0" fontId="86" fillId="0" borderId="16" xfId="0" applyFont="1" applyFill="1" applyBorder="1" applyAlignment="1">
      <alignment horizontal="justify" vertical="center" wrapText="1"/>
    </xf>
    <xf numFmtId="0" fontId="86" fillId="0" borderId="16" xfId="0" applyFont="1" applyBorder="1" applyAlignment="1">
      <alignment horizontal="justify" vertical="center" wrapText="1"/>
    </xf>
    <xf numFmtId="0" fontId="86" fillId="0" borderId="16" xfId="0" applyFont="1" applyBorder="1" applyAlignment="1">
      <alignment vertical="center" wrapText="1"/>
    </xf>
    <xf numFmtId="0" fontId="85" fillId="0" borderId="11" xfId="0" applyFont="1" applyFill="1" applyBorder="1" applyAlignment="1">
      <alignment horizontal="justify" vertical="center" wrapText="1"/>
    </xf>
    <xf numFmtId="0" fontId="85" fillId="33" borderId="13" xfId="0" applyFont="1" applyFill="1" applyBorder="1" applyAlignment="1">
      <alignment vertical="center" wrapText="1"/>
    </xf>
    <xf numFmtId="0" fontId="87" fillId="0" borderId="25" xfId="0" applyFont="1" applyBorder="1" applyAlignment="1">
      <alignment horizontal="left" vertical="center" wrapText="1"/>
    </xf>
    <xf numFmtId="0" fontId="87" fillId="0" borderId="11" xfId="0" applyFont="1" applyBorder="1" applyAlignment="1">
      <alignment horizontal="center" vertical="center" wrapText="1"/>
    </xf>
    <xf numFmtId="0" fontId="85" fillId="0" borderId="25" xfId="0" applyFont="1" applyBorder="1" applyAlignment="1">
      <alignment horizontal="left" vertical="center" wrapText="1"/>
    </xf>
    <xf numFmtId="0" fontId="87" fillId="35" borderId="12" xfId="0" applyFont="1" applyFill="1" applyBorder="1" applyAlignment="1">
      <alignment vertical="center" wrapText="1"/>
    </xf>
    <xf numFmtId="0" fontId="87" fillId="33" borderId="11" xfId="0" applyFont="1" applyFill="1" applyBorder="1" applyAlignment="1">
      <alignment vertical="center" wrapText="1"/>
    </xf>
    <xf numFmtId="0" fontId="87" fillId="0" borderId="16" xfId="0" applyFont="1" applyBorder="1" applyAlignment="1">
      <alignment vertical="center" wrapText="1"/>
    </xf>
    <xf numFmtId="0" fontId="85" fillId="36" borderId="11" xfId="0" applyFont="1" applyFill="1" applyBorder="1" applyAlignment="1">
      <alignment horizontal="center" vertical="center" wrapText="1"/>
    </xf>
    <xf numFmtId="0" fontId="87" fillId="37" borderId="11" xfId="0" applyFont="1" applyFill="1" applyBorder="1" applyAlignment="1">
      <alignment horizontal="center" vertical="center" wrapText="1"/>
    </xf>
    <xf numFmtId="2" fontId="87" fillId="33" borderId="11" xfId="0" applyNumberFormat="1" applyFont="1" applyFill="1" applyBorder="1" applyAlignment="1">
      <alignment horizontal="center" vertical="center" wrapText="1"/>
    </xf>
    <xf numFmtId="0" fontId="85" fillId="36" borderId="23"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7" fillId="39" borderId="11" xfId="0" applyFont="1" applyFill="1" applyBorder="1" applyAlignment="1">
      <alignment horizontal="center" vertical="center" wrapText="1"/>
    </xf>
    <xf numFmtId="176" fontId="87" fillId="37" borderId="11" xfId="0" applyNumberFormat="1" applyFont="1" applyFill="1" applyBorder="1" applyAlignment="1">
      <alignment horizontal="center" vertical="center" wrapText="1"/>
    </xf>
    <xf numFmtId="0" fontId="85" fillId="34" borderId="12" xfId="0" applyFont="1" applyFill="1" applyBorder="1" applyAlignment="1">
      <alignment horizontal="center" vertical="center" wrapText="1"/>
    </xf>
    <xf numFmtId="0" fontId="85" fillId="0" borderId="14"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21" xfId="0" applyFont="1" applyBorder="1" applyAlignment="1">
      <alignment horizontal="center" vertical="center" wrapText="1"/>
    </xf>
    <xf numFmtId="9" fontId="85" fillId="0" borderId="10" xfId="38" applyFont="1" applyFill="1" applyBorder="1" applyAlignment="1">
      <alignment horizontal="center" vertical="center" wrapText="1"/>
    </xf>
    <xf numFmtId="0" fontId="85" fillId="0" borderId="0" xfId="0" applyFont="1" applyAlignment="1">
      <alignment horizontal="left" vertical="center" wrapText="1"/>
    </xf>
    <xf numFmtId="0" fontId="85" fillId="0" borderId="0" xfId="0" applyFont="1" applyAlignment="1">
      <alignment horizontal="center" vertical="center" wrapText="1"/>
    </xf>
    <xf numFmtId="0" fontId="85" fillId="0" borderId="14" xfId="0" applyFont="1" applyBorder="1" applyAlignment="1">
      <alignment vertical="center" wrapText="1"/>
    </xf>
    <xf numFmtId="0" fontId="85" fillId="0" borderId="15" xfId="0" applyFont="1" applyBorder="1" applyAlignment="1">
      <alignment vertical="center" wrapText="1"/>
    </xf>
    <xf numFmtId="0" fontId="85" fillId="0" borderId="17" xfId="0" applyFont="1" applyBorder="1" applyAlignment="1">
      <alignment vertical="center" wrapText="1"/>
    </xf>
    <xf numFmtId="0" fontId="0" fillId="0" borderId="16" xfId="0" applyFont="1" applyBorder="1" applyAlignment="1">
      <alignment vertical="center" wrapText="1"/>
    </xf>
    <xf numFmtId="0" fontId="85" fillId="0" borderId="21" xfId="0" applyFont="1" applyBorder="1" applyAlignment="1">
      <alignment vertical="center" wrapText="1"/>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8" fillId="0" borderId="0" xfId="0" applyFont="1" applyAlignment="1">
      <alignment vertical="center" wrapText="1"/>
    </xf>
    <xf numFmtId="9" fontId="87" fillId="0" borderId="22" xfId="38" applyFont="1" applyFill="1" applyBorder="1" applyAlignment="1">
      <alignment horizontal="center" vertical="center" wrapText="1"/>
    </xf>
    <xf numFmtId="0" fontId="87" fillId="0" borderId="0" xfId="0" applyFont="1" applyAlignment="1">
      <alignment horizontal="center" vertical="center" wrapText="1"/>
    </xf>
    <xf numFmtId="9" fontId="87" fillId="33" borderId="11" xfId="0" applyNumberFormat="1" applyFont="1" applyFill="1" applyBorder="1" applyAlignment="1">
      <alignment horizontal="center" vertical="center" wrapText="1"/>
    </xf>
    <xf numFmtId="0" fontId="85" fillId="34" borderId="26" xfId="0" applyFont="1" applyFill="1" applyBorder="1" applyAlignment="1">
      <alignment horizontal="center" vertical="center" wrapText="1"/>
    </xf>
    <xf numFmtId="0" fontId="87" fillId="0" borderId="16"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0" xfId="0" applyFont="1" applyAlignment="1">
      <alignment vertical="center" wrapText="1"/>
    </xf>
    <xf numFmtId="9" fontId="87" fillId="0" borderId="10" xfId="38" applyFont="1" applyFill="1" applyBorder="1" applyAlignment="1">
      <alignment horizontal="center" vertical="center" wrapText="1"/>
    </xf>
    <xf numFmtId="0" fontId="87" fillId="0" borderId="14" xfId="0" applyFont="1" applyBorder="1" applyAlignment="1">
      <alignment vertical="center" wrapText="1"/>
    </xf>
    <xf numFmtId="0" fontId="87" fillId="0" borderId="15" xfId="0" applyFont="1" applyBorder="1" applyAlignment="1">
      <alignment vertical="center" wrapText="1"/>
    </xf>
    <xf numFmtId="0" fontId="87" fillId="0" borderId="11" xfId="0" applyFont="1" applyBorder="1" applyAlignment="1">
      <alignment vertical="center" wrapText="1"/>
    </xf>
    <xf numFmtId="0" fontId="87" fillId="0" borderId="17" xfId="0" applyFont="1" applyBorder="1" applyAlignment="1">
      <alignment vertical="center" wrapText="1"/>
    </xf>
    <xf numFmtId="0" fontId="87" fillId="0" borderId="21" xfId="0" applyFont="1" applyBorder="1" applyAlignment="1">
      <alignment vertical="center" wrapText="1"/>
    </xf>
    <xf numFmtId="0" fontId="85" fillId="0" borderId="27" xfId="0" applyFont="1" applyFill="1" applyBorder="1" applyAlignment="1">
      <alignment horizontal="center" vertical="center" wrapText="1"/>
    </xf>
    <xf numFmtId="0" fontId="85" fillId="0" borderId="18" xfId="0" applyFont="1" applyBorder="1" applyAlignment="1">
      <alignment horizontal="justify" vertical="center" wrapText="1"/>
    </xf>
    <xf numFmtId="0" fontId="85" fillId="0" borderId="19" xfId="0" applyFont="1" applyBorder="1" applyAlignment="1">
      <alignment vertical="center" wrapText="1"/>
    </xf>
    <xf numFmtId="0" fontId="85" fillId="0" borderId="20" xfId="0" applyFont="1" applyBorder="1" applyAlignment="1">
      <alignment vertical="center" wrapText="1"/>
    </xf>
    <xf numFmtId="0" fontId="85" fillId="0" borderId="13" xfId="0" applyFont="1" applyBorder="1" applyAlignment="1">
      <alignment vertical="center" wrapText="1"/>
    </xf>
    <xf numFmtId="0" fontId="85" fillId="0" borderId="12" xfId="0" applyFont="1" applyBorder="1" applyAlignment="1">
      <alignment horizontal="center" vertical="center" wrapText="1"/>
    </xf>
    <xf numFmtId="0" fontId="85" fillId="0" borderId="28" xfId="0" applyFont="1" applyBorder="1" applyAlignment="1">
      <alignment vertical="center" wrapText="1"/>
    </xf>
    <xf numFmtId="0" fontId="85" fillId="0" borderId="29" xfId="0" applyFont="1" applyFill="1" applyBorder="1" applyAlignment="1">
      <alignment horizontal="justify" vertical="center" wrapText="1"/>
    </xf>
    <xf numFmtId="0" fontId="85" fillId="0" borderId="30" xfId="0" applyFont="1" applyBorder="1" applyAlignment="1">
      <alignment vertical="center" wrapText="1"/>
    </xf>
    <xf numFmtId="0" fontId="85" fillId="0" borderId="31" xfId="0" applyFont="1" applyBorder="1" applyAlignment="1">
      <alignment vertical="center" wrapText="1"/>
    </xf>
    <xf numFmtId="0" fontId="85" fillId="0" borderId="32" xfId="0" applyFont="1" applyBorder="1" applyAlignment="1">
      <alignment vertical="center" wrapText="1"/>
    </xf>
    <xf numFmtId="0" fontId="0" fillId="0" borderId="0" xfId="0" applyFont="1" applyAlignment="1">
      <alignment horizontal="left" vertical="center"/>
    </xf>
    <xf numFmtId="0" fontId="89" fillId="0" borderId="0" xfId="0" applyFont="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89" fillId="0" borderId="0" xfId="0" applyFont="1" applyAlignment="1">
      <alignment horizontal="left" vertical="center"/>
    </xf>
    <xf numFmtId="0" fontId="0" fillId="0" borderId="0" xfId="0" applyFont="1" applyAlignment="1">
      <alignment horizontal="right" vertical="center" wrapText="1"/>
    </xf>
    <xf numFmtId="9" fontId="0" fillId="0" borderId="10" xfId="38" applyFont="1" applyFill="1" applyBorder="1" applyAlignment="1">
      <alignment horizontal="center" vertical="center"/>
    </xf>
    <xf numFmtId="0" fontId="0" fillId="0" borderId="0" xfId="0" applyFont="1" applyAlignment="1">
      <alignment horizontal="center" vertical="center"/>
    </xf>
    <xf numFmtId="9" fontId="0" fillId="33"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1"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justify"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vertical="center" wrapText="1"/>
    </xf>
    <xf numFmtId="0" fontId="0" fillId="0" borderId="17"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xf>
    <xf numFmtId="0" fontId="0" fillId="35" borderId="12" xfId="0" applyFont="1" applyFill="1" applyBorder="1" applyAlignment="1">
      <alignment vertical="center" wrapText="1"/>
    </xf>
    <xf numFmtId="0" fontId="0" fillId="35" borderId="11" xfId="0" applyFont="1" applyFill="1" applyBorder="1" applyAlignment="1">
      <alignment vertical="center" wrapText="1"/>
    </xf>
    <xf numFmtId="0" fontId="0" fillId="33" borderId="11" xfId="0" applyFont="1" applyFill="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wrapText="1"/>
    </xf>
    <xf numFmtId="0" fontId="0" fillId="0" borderId="11" xfId="0" applyFont="1" applyFill="1" applyBorder="1" applyAlignment="1">
      <alignment horizontal="center" vertical="center"/>
    </xf>
    <xf numFmtId="0" fontId="89" fillId="0" borderId="16" xfId="0" applyFont="1" applyBorder="1" applyAlignment="1">
      <alignment horizontal="justify"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Alignment="1">
      <alignment vertical="center"/>
    </xf>
    <xf numFmtId="0" fontId="89" fillId="0" borderId="16" xfId="0" applyFont="1" applyFill="1" applyBorder="1" applyAlignment="1">
      <alignment horizontal="justify" vertical="center" wrapText="1"/>
    </xf>
    <xf numFmtId="0" fontId="0" fillId="0" borderId="17" xfId="0" applyFont="1" applyFill="1" applyBorder="1" applyAlignment="1">
      <alignment horizontal="center" vertical="center"/>
    </xf>
    <xf numFmtId="0" fontId="89" fillId="0" borderId="16" xfId="0" applyFont="1" applyBorder="1" applyAlignment="1">
      <alignment vertical="center" wrapText="1"/>
    </xf>
    <xf numFmtId="0" fontId="0" fillId="0" borderId="16" xfId="0" applyFont="1" applyBorder="1" applyAlignment="1">
      <alignment horizontal="justify" vertical="center" wrapText="1"/>
    </xf>
    <xf numFmtId="0" fontId="0" fillId="0" borderId="11"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24" xfId="0" applyFont="1" applyBorder="1" applyAlignment="1">
      <alignment vertical="center"/>
    </xf>
    <xf numFmtId="0" fontId="0" fillId="0" borderId="12" xfId="0" applyFont="1" applyFill="1" applyBorder="1" applyAlignment="1">
      <alignment horizontal="center" vertical="center"/>
    </xf>
    <xf numFmtId="0" fontId="0" fillId="33" borderId="13" xfId="0" applyFont="1" applyFill="1" applyBorder="1" applyAlignment="1">
      <alignment vertical="center" wrapText="1"/>
    </xf>
    <xf numFmtId="0" fontId="0" fillId="0" borderId="17" xfId="0" applyFont="1" applyBorder="1" applyAlignment="1">
      <alignment horizontal="justify" vertical="center" wrapText="1"/>
    </xf>
    <xf numFmtId="0" fontId="0" fillId="0" borderId="21" xfId="0" applyFont="1" applyBorder="1" applyAlignment="1">
      <alignment horizontal="justify" vertical="center" wrapText="1"/>
    </xf>
    <xf numFmtId="9" fontId="0" fillId="0" borderId="22" xfId="38" applyFont="1" applyFill="1" applyBorder="1" applyAlignment="1">
      <alignment horizontal="center" vertical="center"/>
    </xf>
    <xf numFmtId="0" fontId="0" fillId="36" borderId="11" xfId="0" applyFont="1" applyFill="1" applyBorder="1" applyAlignment="1">
      <alignment horizontal="center" vertical="center" wrapText="1"/>
    </xf>
    <xf numFmtId="0" fontId="0" fillId="37" borderId="11" xfId="0" applyFont="1" applyFill="1" applyBorder="1" applyAlignment="1">
      <alignment horizontal="center" vertical="center" wrapText="1"/>
    </xf>
    <xf numFmtId="2" fontId="0" fillId="33" borderId="11" xfId="0" applyNumberFormat="1" applyFont="1" applyFill="1" applyBorder="1" applyAlignment="1">
      <alignment horizontal="center" vertical="center" wrapText="1"/>
    </xf>
    <xf numFmtId="0" fontId="0" fillId="39" borderId="11" xfId="0" applyFont="1" applyFill="1" applyBorder="1" applyAlignment="1">
      <alignment horizontal="center" vertical="center" wrapText="1"/>
    </xf>
    <xf numFmtId="176" fontId="0" fillId="37" borderId="11" xfId="0" applyNumberFormat="1" applyFont="1" applyFill="1" applyBorder="1" applyAlignment="1">
      <alignment horizontal="center" vertical="center" wrapText="1"/>
    </xf>
    <xf numFmtId="0" fontId="0" fillId="0" borderId="19"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176" fontId="0" fillId="41" borderId="11" xfId="0" applyNumberFormat="1" applyFont="1" applyFill="1" applyBorder="1" applyAlignment="1">
      <alignment horizontal="center" vertical="center" wrapText="1"/>
    </xf>
    <xf numFmtId="0" fontId="85" fillId="0" borderId="19" xfId="0" applyNumberFormat="1" applyFont="1" applyBorder="1" applyAlignment="1">
      <alignment horizontal="center" vertical="center" wrapText="1"/>
    </xf>
    <xf numFmtId="176" fontId="90" fillId="37" borderId="11" xfId="0" applyNumberFormat="1" applyFont="1" applyFill="1" applyBorder="1" applyAlignment="1">
      <alignment horizontal="center" vertical="center" wrapText="1"/>
    </xf>
    <xf numFmtId="0" fontId="90" fillId="0" borderId="11" xfId="0" applyFont="1" applyBorder="1" applyAlignment="1">
      <alignment horizontal="center" vertical="center" wrapText="1"/>
    </xf>
    <xf numFmtId="0" fontId="91" fillId="0" borderId="0" xfId="0" applyFont="1" applyAlignment="1">
      <alignment vertical="center"/>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0" fillId="33" borderId="12" xfId="0" applyNumberFormat="1"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8" borderId="28" xfId="0" applyFont="1" applyFill="1" applyBorder="1" applyAlignment="1">
      <alignment vertical="center" wrapText="1"/>
    </xf>
    <xf numFmtId="0" fontId="85" fillId="0" borderId="0" xfId="0" applyFont="1" applyAlignment="1">
      <alignment horizontal="left" vertical="center"/>
    </xf>
    <xf numFmtId="0" fontId="85" fillId="0" borderId="11" xfId="0" applyFont="1" applyFill="1" applyBorder="1" applyAlignment="1">
      <alignment horizontal="center" vertical="center" wrapText="1"/>
    </xf>
    <xf numFmtId="0" fontId="85" fillId="38"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4" fillId="0" borderId="34" xfId="0" applyFont="1" applyBorder="1" applyAlignment="1">
      <alignment vertical="center"/>
    </xf>
    <xf numFmtId="0" fontId="92" fillId="0" borderId="0" xfId="0" applyFont="1" applyAlignment="1">
      <alignment vertical="center"/>
    </xf>
    <xf numFmtId="0" fontId="85" fillId="34" borderId="11" xfId="0" applyFont="1" applyFill="1" applyBorder="1" applyAlignment="1">
      <alignment horizontal="center" vertical="center"/>
    </xf>
    <xf numFmtId="0" fontId="85" fillId="34" borderId="12" xfId="0" applyFont="1" applyFill="1" applyBorder="1" applyAlignment="1">
      <alignment horizontal="center" vertical="center"/>
    </xf>
    <xf numFmtId="0" fontId="85" fillId="0" borderId="11" xfId="0" applyFont="1" applyBorder="1" applyAlignment="1">
      <alignment horizontal="center" vertical="center"/>
    </xf>
    <xf numFmtId="0" fontId="85" fillId="0" borderId="14" xfId="0" applyFont="1" applyBorder="1" applyAlignment="1">
      <alignment horizontal="center" vertical="center"/>
    </xf>
    <xf numFmtId="0" fontId="85" fillId="0" borderId="15" xfId="0" applyFont="1" applyBorder="1" applyAlignment="1">
      <alignment horizontal="center" vertical="center"/>
    </xf>
    <xf numFmtId="0" fontId="92" fillId="0" borderId="16" xfId="0" applyFont="1" applyBorder="1" applyAlignment="1">
      <alignment horizontal="left" vertical="center" wrapText="1"/>
    </xf>
    <xf numFmtId="0" fontId="85" fillId="0" borderId="17" xfId="0" applyFont="1" applyBorder="1" applyAlignment="1">
      <alignment horizontal="center" vertical="center"/>
    </xf>
    <xf numFmtId="0" fontId="92" fillId="0" borderId="11" xfId="0" applyFont="1" applyBorder="1" applyAlignment="1">
      <alignment horizontal="center" vertical="center" wrapText="1"/>
    </xf>
    <xf numFmtId="0" fontId="92" fillId="0" borderId="11" xfId="0" applyFont="1" applyBorder="1" applyAlignment="1">
      <alignment vertical="center" wrapText="1"/>
    </xf>
    <xf numFmtId="0" fontId="92" fillId="0" borderId="11" xfId="0" applyFont="1" applyBorder="1" applyAlignment="1">
      <alignment vertical="center"/>
    </xf>
    <xf numFmtId="0" fontId="85" fillId="0" borderId="19" xfId="0" applyFont="1" applyBorder="1" applyAlignment="1">
      <alignment horizontal="center" vertical="center"/>
    </xf>
    <xf numFmtId="0" fontId="85" fillId="0" borderId="20" xfId="0" applyFont="1" applyBorder="1" applyAlignment="1">
      <alignment horizontal="center" vertical="center"/>
    </xf>
    <xf numFmtId="0" fontId="85" fillId="0" borderId="21" xfId="0" applyFont="1" applyBorder="1" applyAlignment="1">
      <alignment horizontal="center" vertical="center"/>
    </xf>
    <xf numFmtId="0" fontId="92" fillId="0" borderId="16" xfId="0" applyFont="1" applyBorder="1" applyAlignment="1">
      <alignment vertical="center" wrapText="1"/>
    </xf>
    <xf numFmtId="0" fontId="92" fillId="0" borderId="14" xfId="0" applyFont="1" applyBorder="1" applyAlignment="1">
      <alignment vertical="center"/>
    </xf>
    <xf numFmtId="0" fontId="92" fillId="0" borderId="15" xfId="0" applyFont="1" applyBorder="1" applyAlignment="1">
      <alignment vertical="center"/>
    </xf>
    <xf numFmtId="0" fontId="92" fillId="0" borderId="17" xfId="0" applyFont="1" applyBorder="1" applyAlignment="1">
      <alignment vertical="center"/>
    </xf>
    <xf numFmtId="0" fontId="92" fillId="0" borderId="21" xfId="0" applyFont="1" applyBorder="1" applyAlignment="1">
      <alignment vertical="center"/>
    </xf>
    <xf numFmtId="0" fontId="93" fillId="0" borderId="0" xfId="0" applyFont="1" applyAlignment="1">
      <alignment horizontal="left" vertical="center"/>
    </xf>
    <xf numFmtId="0" fontId="85" fillId="34" borderId="13" xfId="0" applyFont="1" applyFill="1" applyBorder="1" applyAlignment="1">
      <alignment horizontal="center" vertical="center"/>
    </xf>
    <xf numFmtId="0" fontId="93" fillId="0" borderId="16" xfId="0" applyFont="1" applyBorder="1" applyAlignment="1">
      <alignment horizontal="justify" vertical="center" wrapText="1"/>
    </xf>
    <xf numFmtId="0" fontId="92" fillId="0" borderId="35" xfId="0" applyFont="1" applyFill="1" applyBorder="1" applyAlignment="1">
      <alignment horizontal="center" vertical="center"/>
    </xf>
    <xf numFmtId="0" fontId="92" fillId="0" borderId="15" xfId="0" applyFont="1" applyFill="1" applyBorder="1" applyAlignment="1">
      <alignment horizontal="center" vertical="center"/>
    </xf>
    <xf numFmtId="0" fontId="92" fillId="0" borderId="0" xfId="0" applyFont="1" applyFill="1" applyAlignment="1">
      <alignment vertical="center"/>
    </xf>
    <xf numFmtId="0" fontId="92" fillId="0" borderId="34" xfId="0" applyFont="1" applyFill="1" applyBorder="1" applyAlignment="1">
      <alignment horizontal="center" vertical="center"/>
    </xf>
    <xf numFmtId="0" fontId="92" fillId="0" borderId="34" xfId="0" applyFont="1" applyBorder="1" applyAlignment="1">
      <alignment vertical="center"/>
    </xf>
    <xf numFmtId="0" fontId="93" fillId="0" borderId="16" xfId="0" applyFont="1" applyBorder="1" applyAlignment="1">
      <alignment vertical="center" wrapText="1"/>
    </xf>
    <xf numFmtId="0" fontId="92" fillId="0" borderId="16" xfId="0" applyFont="1" applyBorder="1" applyAlignment="1">
      <alignment horizontal="justify" vertical="center" wrapText="1"/>
    </xf>
    <xf numFmtId="0" fontId="92" fillId="0" borderId="16" xfId="0" applyFont="1" applyFill="1" applyBorder="1" applyAlignment="1">
      <alignment horizontal="justify" vertical="center" wrapText="1"/>
    </xf>
    <xf numFmtId="0" fontId="92" fillId="0" borderId="36" xfId="0" applyFont="1" applyBorder="1" applyAlignment="1">
      <alignment vertical="center"/>
    </xf>
    <xf numFmtId="0" fontId="92" fillId="0" borderId="24" xfId="0" applyFont="1" applyBorder="1" applyAlignment="1">
      <alignment vertical="center"/>
    </xf>
    <xf numFmtId="0" fontId="92" fillId="0" borderId="13" xfId="0" applyFont="1" applyBorder="1" applyAlignment="1">
      <alignment horizontal="center" vertical="center" wrapText="1"/>
    </xf>
    <xf numFmtId="0" fontId="85" fillId="34" borderId="26" xfId="0" applyFont="1" applyFill="1" applyBorder="1" applyAlignment="1">
      <alignment horizontal="center" vertical="center"/>
    </xf>
    <xf numFmtId="0" fontId="85" fillId="0" borderId="16" xfId="0" applyFont="1" applyBorder="1" applyAlignment="1">
      <alignment horizontal="center" vertical="center"/>
    </xf>
    <xf numFmtId="0" fontId="93" fillId="0" borderId="16" xfId="0" applyFont="1" applyBorder="1" applyAlignment="1">
      <alignment horizontal="left" vertical="center" wrapText="1"/>
    </xf>
    <xf numFmtId="0" fontId="94" fillId="0" borderId="16" xfId="0" applyFont="1" applyBorder="1" applyAlignment="1">
      <alignment vertical="center" wrapText="1"/>
    </xf>
    <xf numFmtId="0" fontId="92" fillId="36" borderId="11" xfId="0" applyFont="1" applyFill="1" applyBorder="1" applyAlignment="1">
      <alignment horizontal="center" vertical="center" wrapText="1"/>
    </xf>
    <xf numFmtId="0" fontId="85" fillId="37" borderId="11" xfId="0" applyFont="1" applyFill="1" applyBorder="1" applyAlignment="1">
      <alignment horizontal="center" vertical="center" wrapText="1"/>
    </xf>
    <xf numFmtId="2" fontId="85" fillId="33" borderId="11" xfId="0" applyNumberFormat="1" applyFont="1" applyFill="1" applyBorder="1" applyAlignment="1">
      <alignment horizontal="center" vertical="center" wrapText="1"/>
    </xf>
    <xf numFmtId="2" fontId="85" fillId="33" borderId="11" xfId="0" applyNumberFormat="1" applyFont="1" applyFill="1" applyBorder="1" applyAlignment="1">
      <alignment horizontal="center" vertical="center" wrapText="1"/>
    </xf>
    <xf numFmtId="0" fontId="92" fillId="36" borderId="16" xfId="0" applyFont="1" applyFill="1" applyBorder="1" applyAlignment="1">
      <alignment horizontal="center" vertical="center" wrapText="1"/>
    </xf>
    <xf numFmtId="0" fontId="92" fillId="38" borderId="28" xfId="0" applyFont="1" applyFill="1" applyBorder="1" applyAlignment="1">
      <alignment vertical="center" wrapText="1"/>
    </xf>
    <xf numFmtId="0" fontId="92" fillId="36" borderId="37" xfId="0" applyFont="1" applyFill="1" applyBorder="1" applyAlignment="1">
      <alignment horizontal="center" vertical="center" wrapText="1"/>
    </xf>
    <xf numFmtId="0" fontId="85" fillId="0" borderId="16" xfId="0" applyFont="1" applyBorder="1" applyAlignment="1">
      <alignment horizontal="center" vertical="center" wrapText="1"/>
    </xf>
    <xf numFmtId="0" fontId="85" fillId="37" borderId="28" xfId="0" applyFont="1" applyFill="1" applyBorder="1" applyAlignment="1">
      <alignment horizontal="center" vertical="center" wrapText="1"/>
    </xf>
    <xf numFmtId="2" fontId="85" fillId="33" borderId="15" xfId="0" applyNumberFormat="1" applyFont="1" applyFill="1" applyBorder="1" applyAlignment="1">
      <alignment horizontal="center" vertical="center" wrapText="1"/>
    </xf>
    <xf numFmtId="176" fontId="85" fillId="37" borderId="11" xfId="0" applyNumberFormat="1" applyFont="1" applyFill="1" applyBorder="1" applyAlignment="1">
      <alignment horizontal="center" vertical="center" wrapText="1"/>
    </xf>
    <xf numFmtId="176" fontId="95" fillId="37" borderId="11" xfId="0" applyNumberFormat="1" applyFont="1" applyFill="1" applyBorder="1" applyAlignment="1">
      <alignment horizontal="center" vertical="center" wrapText="1"/>
    </xf>
    <xf numFmtId="0" fontId="95" fillId="0" borderId="11" xfId="0" applyFont="1" applyBorder="1" applyAlignment="1">
      <alignment horizontal="center" vertical="center" wrapText="1"/>
    </xf>
    <xf numFmtId="0" fontId="94" fillId="34" borderId="11" xfId="0" applyFont="1" applyFill="1" applyBorder="1" applyAlignment="1">
      <alignment horizontal="center" vertical="center" wrapText="1"/>
    </xf>
    <xf numFmtId="0" fontId="92" fillId="34" borderId="11" xfId="0" applyFont="1" applyFill="1" applyBorder="1" applyAlignment="1">
      <alignment horizontal="center" vertical="center" wrapText="1"/>
    </xf>
    <xf numFmtId="0" fontId="85" fillId="0" borderId="11" xfId="0" applyFont="1" applyBorder="1" applyAlignment="1">
      <alignment vertical="center"/>
    </xf>
    <xf numFmtId="0" fontId="94" fillId="0" borderId="11" xfId="0" applyFont="1" applyBorder="1" applyAlignment="1">
      <alignment horizontal="center" vertical="center"/>
    </xf>
    <xf numFmtId="0" fontId="94" fillId="0" borderId="11" xfId="0" applyFont="1" applyBorder="1" applyAlignment="1">
      <alignment vertical="center"/>
    </xf>
    <xf numFmtId="0" fontId="94" fillId="0" borderId="11" xfId="0" applyFont="1" applyBorder="1" applyAlignment="1">
      <alignment vertical="center" wrapText="1"/>
    </xf>
    <xf numFmtId="0" fontId="94" fillId="0" borderId="16" xfId="0" applyFont="1" applyBorder="1" applyAlignment="1">
      <alignment vertical="center"/>
    </xf>
    <xf numFmtId="0" fontId="94" fillId="0" borderId="14" xfId="0" applyFont="1" applyBorder="1" applyAlignment="1">
      <alignment vertical="center"/>
    </xf>
    <xf numFmtId="0" fontId="94" fillId="0" borderId="15" xfId="0" applyFont="1" applyBorder="1" applyAlignment="1">
      <alignment vertical="center"/>
    </xf>
    <xf numFmtId="0" fontId="94" fillId="0" borderId="17" xfId="0" applyFont="1" applyBorder="1" applyAlignment="1">
      <alignment vertical="center"/>
    </xf>
    <xf numFmtId="0" fontId="94" fillId="0" borderId="21" xfId="0" applyFont="1" applyBorder="1" applyAlignment="1">
      <alignment vertical="center"/>
    </xf>
    <xf numFmtId="0" fontId="85" fillId="0" borderId="0" xfId="0" applyFont="1" applyAlignment="1">
      <alignment vertical="center"/>
    </xf>
    <xf numFmtId="0" fontId="85" fillId="0" borderId="11"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4" xfId="0" applyFont="1" applyBorder="1" applyAlignment="1">
      <alignment vertical="center"/>
    </xf>
    <xf numFmtId="0" fontId="85" fillId="0" borderId="15" xfId="0" applyFont="1" applyBorder="1" applyAlignment="1">
      <alignment vertical="center"/>
    </xf>
    <xf numFmtId="0" fontId="85" fillId="0" borderId="17" xfId="0" applyFont="1" applyBorder="1" applyAlignment="1">
      <alignment vertical="center"/>
    </xf>
    <xf numFmtId="0" fontId="85" fillId="0" borderId="21" xfId="0" applyFont="1" applyBorder="1" applyAlignment="1">
      <alignment vertical="center"/>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85" fillId="0" borderId="0" xfId="0" applyFont="1" applyAlignment="1">
      <alignment horizontal="right" vertical="top" wrapText="1"/>
    </xf>
    <xf numFmtId="0" fontId="85" fillId="0" borderId="0" xfId="0" applyFont="1" applyAlignment="1">
      <alignment horizontal="left" vertical="top"/>
    </xf>
    <xf numFmtId="0" fontId="85" fillId="34" borderId="11" xfId="0" applyFont="1" applyFill="1" applyBorder="1" applyAlignment="1">
      <alignment horizontal="left" vertical="top" wrapText="1"/>
    </xf>
    <xf numFmtId="0" fontId="85" fillId="34" borderId="13" xfId="0" applyFont="1" applyFill="1" applyBorder="1" applyAlignment="1">
      <alignment horizontal="left" vertical="top" wrapText="1"/>
    </xf>
    <xf numFmtId="0" fontId="85" fillId="0" borderId="24" xfId="0" applyFont="1" applyBorder="1" applyAlignment="1">
      <alignment horizontal="center" vertical="center"/>
    </xf>
    <xf numFmtId="0" fontId="85" fillId="0" borderId="11" xfId="0" applyFont="1" applyBorder="1" applyAlignment="1">
      <alignment horizontal="justify" vertical="top" wrapText="1"/>
    </xf>
    <xf numFmtId="0" fontId="86" fillId="0" borderId="0" xfId="0" applyFont="1" applyAlignment="1">
      <alignment vertical="top" wrapText="1"/>
    </xf>
    <xf numFmtId="0" fontId="85" fillId="0" borderId="0" xfId="0" applyFont="1" applyAlignment="1">
      <alignment vertical="top" wrapText="1"/>
    </xf>
    <xf numFmtId="0" fontId="85" fillId="0" borderId="16" xfId="0" applyFont="1" applyBorder="1" applyAlignment="1">
      <alignment horizontal="left" vertical="top" wrapText="1"/>
    </xf>
    <xf numFmtId="0" fontId="85" fillId="0" borderId="11" xfId="0" applyFont="1" applyBorder="1" applyAlignment="1">
      <alignment vertical="top" wrapText="1"/>
    </xf>
    <xf numFmtId="0" fontId="85" fillId="0" borderId="11" xfId="0" applyFont="1" applyBorder="1" applyAlignment="1">
      <alignment vertical="top"/>
    </xf>
    <xf numFmtId="0" fontId="85" fillId="0" borderId="18" xfId="0" applyFont="1" applyBorder="1" applyAlignment="1">
      <alignment horizontal="left" vertical="top" wrapText="1"/>
    </xf>
    <xf numFmtId="0" fontId="85" fillId="0" borderId="0" xfId="0" applyFont="1" applyAlignment="1">
      <alignment vertical="top"/>
    </xf>
    <xf numFmtId="0" fontId="85" fillId="0" borderId="16" xfId="0" applyFont="1" applyBorder="1" applyAlignment="1">
      <alignment vertical="top" wrapText="1"/>
    </xf>
    <xf numFmtId="0" fontId="85" fillId="0" borderId="16" xfId="0" applyFont="1" applyBorder="1" applyAlignment="1">
      <alignment vertical="top"/>
    </xf>
    <xf numFmtId="0" fontId="85" fillId="0" borderId="16" xfId="0" applyFont="1" applyBorder="1" applyAlignment="1">
      <alignment vertical="center"/>
    </xf>
    <xf numFmtId="0" fontId="86" fillId="0" borderId="16" xfId="0" applyFont="1" applyBorder="1" applyAlignment="1">
      <alignment horizontal="justify" vertical="top" wrapText="1"/>
    </xf>
    <xf numFmtId="0" fontId="85" fillId="0" borderId="15" xfId="0" applyFont="1" applyFill="1" applyBorder="1" applyAlignment="1">
      <alignment horizontal="center" vertical="center"/>
    </xf>
    <xf numFmtId="0" fontId="85" fillId="0" borderId="0" xfId="0" applyFont="1" applyFill="1" applyAlignment="1">
      <alignment vertical="center"/>
    </xf>
    <xf numFmtId="0" fontId="86" fillId="0" borderId="16" xfId="0" applyFont="1" applyBorder="1" applyAlignment="1">
      <alignment vertical="top" wrapText="1"/>
    </xf>
    <xf numFmtId="0" fontId="85" fillId="0" borderId="16" xfId="0" applyFont="1" applyBorder="1" applyAlignment="1">
      <alignment horizontal="justify" vertical="top" wrapText="1"/>
    </xf>
    <xf numFmtId="0" fontId="85" fillId="0" borderId="16" xfId="0" applyFont="1" applyFill="1" applyBorder="1" applyAlignment="1">
      <alignment horizontal="justify" vertical="center" wrapText="1"/>
    </xf>
    <xf numFmtId="0" fontId="85" fillId="0" borderId="24" xfId="0" applyFont="1" applyBorder="1" applyAlignment="1">
      <alignment vertical="center"/>
    </xf>
    <xf numFmtId="0" fontId="85" fillId="0" borderId="16" xfId="0" applyFont="1" applyFill="1" applyBorder="1" applyAlignment="1">
      <alignment horizontal="left" vertical="top" wrapText="1"/>
    </xf>
    <xf numFmtId="0" fontId="85" fillId="0" borderId="11" xfId="0" applyFont="1" applyFill="1" applyBorder="1" applyAlignment="1">
      <alignment horizontal="center" vertical="top" wrapText="1"/>
    </xf>
    <xf numFmtId="0" fontId="85" fillId="0" borderId="16" xfId="0" applyFont="1" applyFill="1" applyBorder="1" applyAlignment="1">
      <alignment vertical="top" wrapText="1"/>
    </xf>
    <xf numFmtId="0" fontId="85" fillId="0" borderId="11" xfId="0" applyFont="1" applyFill="1" applyBorder="1" applyAlignment="1">
      <alignment vertical="top" wrapText="1"/>
    </xf>
    <xf numFmtId="0" fontId="85" fillId="0" borderId="35" xfId="0" applyFont="1" applyFill="1" applyBorder="1" applyAlignment="1">
      <alignment horizontal="center" vertical="center"/>
    </xf>
    <xf numFmtId="0" fontId="85" fillId="0" borderId="34" xfId="0" applyFont="1" applyFill="1" applyBorder="1" applyAlignment="1">
      <alignment horizontal="center" vertical="center"/>
    </xf>
    <xf numFmtId="0" fontId="85" fillId="0" borderId="34" xfId="0" applyFont="1" applyBorder="1" applyAlignment="1">
      <alignment vertical="center"/>
    </xf>
    <xf numFmtId="0" fontId="85" fillId="0" borderId="36" xfId="0" applyFont="1" applyBorder="1" applyAlignment="1">
      <alignment vertical="center"/>
    </xf>
    <xf numFmtId="0" fontId="85" fillId="0" borderId="35" xfId="0" applyFont="1" applyBorder="1" applyAlignment="1">
      <alignment horizontal="center" vertical="center"/>
    </xf>
    <xf numFmtId="0" fontId="85" fillId="0" borderId="34" xfId="0" applyFont="1" applyBorder="1" applyAlignment="1">
      <alignment horizontal="center" vertical="center"/>
    </xf>
    <xf numFmtId="0" fontId="85" fillId="0" borderId="36" xfId="0" applyFont="1" applyBorder="1" applyAlignment="1">
      <alignment horizontal="center" vertical="center"/>
    </xf>
    <xf numFmtId="0" fontId="85" fillId="0" borderId="35" xfId="0" applyFont="1" applyBorder="1" applyAlignment="1">
      <alignment vertical="center"/>
    </xf>
    <xf numFmtId="0" fontId="85" fillId="0" borderId="0" xfId="0" applyFont="1" applyAlignment="1">
      <alignment horizontal="left" vertical="center"/>
    </xf>
    <xf numFmtId="0" fontId="85" fillId="0"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0" borderId="11" xfId="0" applyFont="1" applyFill="1" applyBorder="1" applyAlignment="1">
      <alignment horizontal="center" vertical="center"/>
    </xf>
    <xf numFmtId="2" fontId="85" fillId="33" borderId="11" xfId="0" applyNumberFormat="1" applyFont="1" applyFill="1" applyBorder="1" applyAlignment="1">
      <alignment horizontal="center" vertical="center" wrapText="1"/>
    </xf>
    <xf numFmtId="0" fontId="85" fillId="0" borderId="14"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1" xfId="0" applyFont="1" applyFill="1" applyBorder="1" applyAlignment="1">
      <alignment vertical="center" wrapText="1"/>
    </xf>
    <xf numFmtId="0" fontId="86" fillId="0" borderId="16" xfId="0" applyFont="1" applyFill="1" applyBorder="1" applyAlignment="1">
      <alignment vertical="center" wrapText="1"/>
    </xf>
    <xf numFmtId="0" fontId="86" fillId="0" borderId="11" xfId="0" applyFont="1" applyBorder="1" applyAlignment="1">
      <alignment horizontal="left" vertical="top" wrapText="1"/>
    </xf>
    <xf numFmtId="0" fontId="85" fillId="0" borderId="23" xfId="0" applyFont="1" applyBorder="1" applyAlignment="1">
      <alignment horizontal="justify" vertical="center" wrapText="1"/>
    </xf>
    <xf numFmtId="0" fontId="85" fillId="0" borderId="38" xfId="0" applyFont="1" applyBorder="1" applyAlignment="1">
      <alignment horizontal="justify" vertical="center" wrapText="1"/>
    </xf>
    <xf numFmtId="0" fontId="86" fillId="0" borderId="11" xfId="0" applyFont="1" applyBorder="1" applyAlignment="1">
      <alignment vertical="center" wrapText="1"/>
    </xf>
    <xf numFmtId="0" fontId="85" fillId="38" borderId="11" xfId="0" applyFont="1" applyFill="1" applyBorder="1" applyAlignment="1">
      <alignment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176" fontId="96" fillId="37" borderId="11" xfId="0" applyNumberFormat="1" applyFont="1" applyFill="1" applyBorder="1" applyAlignment="1">
      <alignment horizontal="center" vertical="center" wrapText="1"/>
    </xf>
    <xf numFmtId="9" fontId="85" fillId="0" borderId="22" xfId="38" applyFont="1" applyFill="1" applyBorder="1" applyAlignment="1">
      <alignment horizontal="center" vertical="center"/>
    </xf>
    <xf numFmtId="0" fontId="97" fillId="0" borderId="16" xfId="0" applyFont="1" applyBorder="1" applyAlignment="1">
      <alignment horizontal="left" vertical="center" wrapText="1"/>
    </xf>
    <xf numFmtId="0" fontId="85" fillId="0" borderId="0" xfId="0" applyFont="1" applyAlignment="1">
      <alignment horizontal="justify" vertical="center"/>
    </xf>
    <xf numFmtId="0" fontId="97" fillId="0" borderId="16" xfId="0" applyFont="1" applyBorder="1" applyAlignment="1">
      <alignment vertical="center" wrapText="1"/>
    </xf>
    <xf numFmtId="0" fontId="94" fillId="0" borderId="16" xfId="0" applyFont="1" applyBorder="1" applyAlignment="1">
      <alignment horizontal="justify" vertical="center" wrapText="1"/>
    </xf>
    <xf numFmtId="0" fontId="85" fillId="0" borderId="11" xfId="0" applyFont="1" applyBorder="1" applyAlignment="1">
      <alignment horizontal="left" vertical="center" wrapText="1"/>
    </xf>
    <xf numFmtId="0" fontId="86" fillId="0" borderId="16" xfId="0" applyFont="1" applyBorder="1" applyAlignment="1">
      <alignment horizontal="left" vertical="center" wrapText="1"/>
    </xf>
    <xf numFmtId="0" fontId="85" fillId="38" borderId="0" xfId="0" applyFont="1" applyFill="1" applyAlignment="1">
      <alignment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85" fillId="38" borderId="0" xfId="0" applyFont="1" applyFill="1" applyAlignment="1">
      <alignment horizontal="center" vertical="center" wrapText="1"/>
    </xf>
    <xf numFmtId="177" fontId="85" fillId="40" borderId="11" xfId="0" applyNumberFormat="1" applyFont="1" applyFill="1" applyBorder="1" applyAlignment="1">
      <alignment horizontal="center" vertical="center" wrapText="1"/>
    </xf>
    <xf numFmtId="0" fontId="74" fillId="0" borderId="0" xfId="0" applyFont="1" applyAlignment="1">
      <alignment vertical="center"/>
    </xf>
    <xf numFmtId="0" fontId="74" fillId="0" borderId="0" xfId="0" applyFont="1" applyFill="1" applyAlignment="1">
      <alignment vertical="center"/>
    </xf>
    <xf numFmtId="0" fontId="85" fillId="0" borderId="16" xfId="0" applyFont="1" applyBorder="1" applyAlignment="1">
      <alignment horizontal="justify" vertical="center" wrapText="1"/>
    </xf>
    <xf numFmtId="0" fontId="85" fillId="0" borderId="0" xfId="0" applyFont="1" applyAlignment="1">
      <alignment horizontal="left" vertical="center"/>
    </xf>
    <xf numFmtId="0" fontId="85" fillId="0"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0" borderId="11" xfId="0" applyFont="1" applyFill="1" applyBorder="1" applyAlignment="1">
      <alignment horizontal="center" vertical="center"/>
    </xf>
    <xf numFmtId="2" fontId="85" fillId="33" borderId="11" xfId="0" applyNumberFormat="1" applyFont="1" applyFill="1" applyBorder="1" applyAlignment="1">
      <alignment horizontal="center" vertical="center" wrapText="1"/>
    </xf>
    <xf numFmtId="0" fontId="85" fillId="0" borderId="28" xfId="0" applyFont="1" applyBorder="1" applyAlignment="1">
      <alignment horizontal="center" vertical="center"/>
    </xf>
    <xf numFmtId="0" fontId="85" fillId="36" borderId="16" xfId="0" applyFont="1" applyFill="1" applyBorder="1" applyAlignment="1">
      <alignment horizontal="center" vertical="center" wrapText="1"/>
    </xf>
    <xf numFmtId="0" fontId="85" fillId="37" borderId="12" xfId="0" applyFont="1" applyFill="1" applyBorder="1" applyAlignment="1">
      <alignment horizontal="center" vertical="center" wrapText="1"/>
    </xf>
    <xf numFmtId="0" fontId="85" fillId="38" borderId="28" xfId="0" applyFont="1" applyFill="1" applyBorder="1" applyAlignment="1">
      <alignment vertical="center" wrapText="1"/>
    </xf>
    <xf numFmtId="2" fontId="85" fillId="33" borderId="12" xfId="0" applyNumberFormat="1" applyFont="1" applyFill="1" applyBorder="1" applyAlignment="1">
      <alignment horizontal="center" vertical="center" wrapText="1"/>
    </xf>
    <xf numFmtId="0" fontId="85" fillId="36" borderId="28" xfId="0" applyFont="1" applyFill="1" applyBorder="1" applyAlignment="1">
      <alignment horizontal="center" vertical="center" wrapText="1"/>
    </xf>
    <xf numFmtId="0" fontId="85" fillId="0" borderId="28" xfId="0" applyFont="1" applyBorder="1" applyAlignment="1">
      <alignment horizontal="center" vertical="center" wrapText="1"/>
    </xf>
    <xf numFmtId="0" fontId="85" fillId="0" borderId="25" xfId="0" applyFont="1" applyBorder="1" applyAlignment="1">
      <alignment vertical="center" wrapText="1"/>
    </xf>
    <xf numFmtId="0" fontId="85" fillId="0" borderId="25" xfId="0" applyFont="1" applyBorder="1" applyAlignment="1">
      <alignment vertical="center"/>
    </xf>
    <xf numFmtId="0" fontId="85" fillId="36" borderId="37" xfId="0" applyFont="1" applyFill="1" applyBorder="1" applyAlignment="1">
      <alignment horizontal="center" vertical="center" wrapText="1"/>
    </xf>
    <xf numFmtId="0" fontId="85" fillId="0" borderId="12" xfId="0" applyFont="1" applyBorder="1" applyAlignment="1">
      <alignment horizontal="center" vertical="center"/>
    </xf>
    <xf numFmtId="0" fontId="85" fillId="0" borderId="12" xfId="0" applyFont="1" applyBorder="1" applyAlignment="1">
      <alignment vertical="center" wrapText="1"/>
    </xf>
    <xf numFmtId="0" fontId="85" fillId="0" borderId="27" xfId="0" applyFont="1" applyBorder="1" applyAlignment="1">
      <alignment vertical="center" wrapText="1"/>
    </xf>
    <xf numFmtId="0" fontId="85" fillId="0" borderId="12" xfId="0" applyFont="1" applyBorder="1" applyAlignment="1">
      <alignment vertical="center"/>
    </xf>
    <xf numFmtId="0" fontId="85" fillId="34" borderId="28" xfId="0" applyFont="1" applyFill="1" applyBorder="1" applyAlignment="1">
      <alignment horizontal="center" vertical="center"/>
    </xf>
    <xf numFmtId="0" fontId="85" fillId="34" borderId="28" xfId="0" applyFont="1" applyFill="1" applyBorder="1" applyAlignment="1">
      <alignment horizontal="left" vertical="center" wrapText="1"/>
    </xf>
    <xf numFmtId="0" fontId="85" fillId="34" borderId="28" xfId="0" applyFont="1" applyFill="1" applyBorder="1" applyAlignment="1">
      <alignment horizontal="center" vertical="center" wrapText="1"/>
    </xf>
    <xf numFmtId="0" fontId="85" fillId="0" borderId="26" xfId="0" applyFont="1" applyBorder="1" applyAlignment="1">
      <alignment horizontal="center" vertical="center"/>
    </xf>
    <xf numFmtId="0" fontId="85" fillId="0" borderId="26" xfId="0" applyFont="1" applyBorder="1" applyAlignment="1">
      <alignment vertical="center" wrapText="1"/>
    </xf>
    <xf numFmtId="0" fontId="85" fillId="0" borderId="39" xfId="0" applyFont="1" applyBorder="1" applyAlignment="1">
      <alignment vertical="center" wrapText="1"/>
    </xf>
    <xf numFmtId="0" fontId="85" fillId="0" borderId="40" xfId="0" applyFont="1" applyBorder="1" applyAlignment="1">
      <alignment vertical="center"/>
    </xf>
    <xf numFmtId="0" fontId="85" fillId="0" borderId="26" xfId="0" applyFont="1" applyBorder="1" applyAlignment="1">
      <alignment vertical="center"/>
    </xf>
    <xf numFmtId="0" fontId="92" fillId="0" borderId="28" xfId="0" applyFont="1" applyBorder="1" applyAlignment="1">
      <alignment vertical="center" wrapText="1"/>
    </xf>
    <xf numFmtId="0" fontId="85" fillId="0" borderId="28" xfId="0" applyFont="1" applyBorder="1" applyAlignment="1">
      <alignment vertical="center"/>
    </xf>
    <xf numFmtId="0" fontId="85" fillId="0" borderId="0" xfId="0" applyFont="1" applyAlignment="1">
      <alignment horizontal="left" vertical="center"/>
    </xf>
    <xf numFmtId="0" fontId="85" fillId="0"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92" fillId="36" borderId="11" xfId="0" applyFont="1" applyFill="1" applyBorder="1" applyAlignment="1">
      <alignment horizontal="center" vertical="center" wrapText="1"/>
    </xf>
    <xf numFmtId="2" fontId="85" fillId="33" borderId="11" xfId="0" applyNumberFormat="1" applyFont="1" applyFill="1" applyBorder="1" applyAlignment="1">
      <alignment horizontal="center" vertical="center" wrapText="1"/>
    </xf>
    <xf numFmtId="0" fontId="85" fillId="34" borderId="41" xfId="0" applyFont="1" applyFill="1" applyBorder="1" applyAlignment="1">
      <alignment horizontal="center" vertical="center" wrapText="1"/>
    </xf>
    <xf numFmtId="0" fontId="85" fillId="0" borderId="26" xfId="0" applyFont="1" applyBorder="1" applyAlignment="1">
      <alignment horizontal="center" vertical="center" wrapText="1"/>
    </xf>
    <xf numFmtId="176" fontId="85" fillId="42"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92" fillId="0" borderId="11" xfId="0" applyFont="1" applyBorder="1" applyAlignment="1">
      <alignment horizontal="justify" vertical="center" wrapText="1"/>
    </xf>
    <xf numFmtId="0" fontId="92" fillId="0" borderId="11" xfId="0" applyFont="1" applyBorder="1" applyAlignment="1">
      <alignment horizontal="center" vertical="center"/>
    </xf>
    <xf numFmtId="0" fontId="92" fillId="35" borderId="12" xfId="0" applyFont="1" applyFill="1" applyBorder="1" applyAlignment="1">
      <alignment vertical="center" wrapText="1"/>
    </xf>
    <xf numFmtId="0" fontId="92" fillId="35" borderId="11" xfId="0" applyFont="1" applyFill="1" applyBorder="1" applyAlignment="1">
      <alignment vertical="center" wrapText="1"/>
    </xf>
    <xf numFmtId="0" fontId="92" fillId="33" borderId="11" xfId="0" applyFont="1" applyFill="1" applyBorder="1" applyAlignment="1">
      <alignment vertical="center" wrapText="1"/>
    </xf>
    <xf numFmtId="0" fontId="92" fillId="0" borderId="11"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11" xfId="0" applyFont="1" applyFill="1" applyBorder="1" applyAlignment="1">
      <alignment vertical="center"/>
    </xf>
    <xf numFmtId="0" fontId="92" fillId="0" borderId="17" xfId="0" applyFont="1" applyFill="1" applyBorder="1" applyAlignment="1">
      <alignment horizontal="center" vertical="center"/>
    </xf>
    <xf numFmtId="0" fontId="92" fillId="0" borderId="21" xfId="0" applyFont="1" applyFill="1" applyBorder="1" applyAlignment="1">
      <alignment horizontal="center" vertical="center"/>
    </xf>
    <xf numFmtId="0" fontId="92" fillId="33" borderId="13" xfId="0" applyFont="1" applyFill="1" applyBorder="1" applyAlignment="1">
      <alignment vertical="center" wrapText="1"/>
    </xf>
    <xf numFmtId="0" fontId="92" fillId="0" borderId="0" xfId="0" applyFont="1" applyAlignment="1">
      <alignment horizontal="center" vertical="center"/>
    </xf>
    <xf numFmtId="0" fontId="92" fillId="0" borderId="11" xfId="0" applyFont="1" applyBorder="1" applyAlignment="1">
      <alignment horizontal="left" vertical="center" wrapText="1"/>
    </xf>
    <xf numFmtId="0" fontId="92" fillId="0" borderId="19" xfId="0" applyFont="1" applyBorder="1" applyAlignment="1">
      <alignment vertical="center"/>
    </xf>
    <xf numFmtId="0" fontId="92" fillId="0" borderId="31" xfId="0" applyFont="1" applyBorder="1" applyAlignment="1">
      <alignment vertical="center"/>
    </xf>
    <xf numFmtId="0" fontId="85" fillId="0" borderId="0" xfId="0" applyFont="1" applyAlignment="1">
      <alignment horizontal="left" vertical="center"/>
    </xf>
    <xf numFmtId="0" fontId="85" fillId="0"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0" borderId="11" xfId="0" applyFont="1" applyFill="1" applyBorder="1" applyAlignment="1">
      <alignment horizontal="center"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vertical="center"/>
    </xf>
    <xf numFmtId="0" fontId="85" fillId="0" borderId="42" xfId="0" applyFont="1" applyBorder="1" applyAlignment="1">
      <alignment vertical="center" wrapText="1"/>
    </xf>
    <xf numFmtId="0" fontId="85" fillId="0" borderId="43" xfId="0" applyFont="1" applyBorder="1" applyAlignment="1">
      <alignment horizontal="center" vertical="center" wrapText="1"/>
    </xf>
    <xf numFmtId="0" fontId="85" fillId="0" borderId="42" xfId="0" applyFont="1" applyBorder="1" applyAlignment="1">
      <alignment horizontal="left" vertical="center" wrapText="1"/>
    </xf>
    <xf numFmtId="0" fontId="85" fillId="0" borderId="44" xfId="0" applyFont="1" applyBorder="1" applyAlignment="1">
      <alignment horizontal="center" vertical="center" wrapText="1"/>
    </xf>
    <xf numFmtId="0" fontId="86" fillId="0" borderId="42" xfId="0" applyFont="1" applyBorder="1" applyAlignment="1">
      <alignment horizontal="left" vertical="center" wrapText="1"/>
    </xf>
    <xf numFmtId="0" fontId="85" fillId="0" borderId="45" xfId="0" applyFont="1" applyBorder="1" applyAlignment="1">
      <alignment horizontal="center" vertical="center" wrapText="1"/>
    </xf>
    <xf numFmtId="0" fontId="85" fillId="0" borderId="13" xfId="0" applyFont="1" applyBorder="1" applyAlignment="1">
      <alignment horizontal="justify" vertical="center" wrapText="1"/>
    </xf>
    <xf numFmtId="0" fontId="86" fillId="0" borderId="16" xfId="0" applyFont="1" applyBorder="1" applyAlignment="1">
      <alignment horizontal="left" vertical="center" wrapText="1" indent="1"/>
    </xf>
    <xf numFmtId="0" fontId="85" fillId="0" borderId="16" xfId="0" applyFont="1" applyBorder="1" applyAlignment="1">
      <alignment horizontal="left" vertical="center"/>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24"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0"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8"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9" fontId="85" fillId="0" borderId="46" xfId="38" applyFont="1" applyFill="1" applyBorder="1" applyAlignment="1">
      <alignment horizontal="center" vertical="center"/>
    </xf>
    <xf numFmtId="0" fontId="85" fillId="0" borderId="21" xfId="0" applyFont="1" applyFill="1" applyBorder="1" applyAlignment="1">
      <alignment horizontal="center" vertical="center"/>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92" fillId="0" borderId="39" xfId="0" applyFont="1" applyBorder="1" applyAlignment="1">
      <alignment horizontal="justify" vertical="center" wrapText="1"/>
    </xf>
    <xf numFmtId="9" fontId="85" fillId="33" borderId="12" xfId="0" applyNumberFormat="1" applyFont="1" applyFill="1" applyBorder="1" applyAlignment="1">
      <alignment horizontal="center" vertical="center"/>
    </xf>
    <xf numFmtId="0" fontId="85" fillId="0" borderId="26" xfId="0" applyFont="1" applyFill="1" applyBorder="1" applyAlignment="1">
      <alignment horizontal="center" vertical="center"/>
    </xf>
    <xf numFmtId="0" fontId="85" fillId="0" borderId="26" xfId="0" applyFont="1" applyBorder="1" applyAlignment="1">
      <alignment horizontal="justify" vertical="center" wrapText="1"/>
    </xf>
    <xf numFmtId="0" fontId="85" fillId="0" borderId="39" xfId="0" applyFont="1" applyBorder="1" applyAlignment="1">
      <alignment horizontal="justify" vertical="center" wrapText="1"/>
    </xf>
    <xf numFmtId="0" fontId="85" fillId="0" borderId="47" xfId="0" applyFont="1" applyFill="1" applyBorder="1" applyAlignment="1">
      <alignment horizontal="center" vertical="center"/>
    </xf>
    <xf numFmtId="0" fontId="85" fillId="0" borderId="40" xfId="0" applyFont="1" applyFill="1" applyBorder="1" applyAlignment="1">
      <alignment horizontal="center" vertical="center"/>
    </xf>
    <xf numFmtId="0" fontId="86" fillId="0" borderId="48" xfId="0" applyFont="1" applyBorder="1" applyAlignment="1">
      <alignment vertical="top" wrapText="1"/>
    </xf>
    <xf numFmtId="0" fontId="86" fillId="0" borderId="48" xfId="0" applyFont="1" applyBorder="1" applyAlignment="1">
      <alignment horizontal="justify" vertical="top" wrapText="1"/>
    </xf>
    <xf numFmtId="0" fontId="85" fillId="0" borderId="49" xfId="0" applyFont="1" applyBorder="1" applyAlignment="1">
      <alignment horizontal="center" vertical="center"/>
    </xf>
    <xf numFmtId="0" fontId="85" fillId="0" borderId="31" xfId="0" applyFont="1" applyBorder="1" applyAlignment="1">
      <alignment horizontal="center" vertical="center"/>
    </xf>
    <xf numFmtId="0" fontId="86" fillId="0" borderId="12" xfId="0" applyFont="1" applyBorder="1" applyAlignment="1">
      <alignment horizontal="left" vertical="center"/>
    </xf>
    <xf numFmtId="0" fontId="85" fillId="0" borderId="27" xfId="0" applyFont="1" applyBorder="1" applyAlignment="1">
      <alignment horizontal="right" vertical="center" wrapText="1"/>
    </xf>
    <xf numFmtId="0" fontId="85" fillId="0" borderId="24" xfId="0" applyFont="1" applyBorder="1" applyAlignment="1">
      <alignment horizontal="left" vertical="center"/>
    </xf>
    <xf numFmtId="0" fontId="85" fillId="0" borderId="12" xfId="0" applyFont="1" applyBorder="1" applyAlignment="1">
      <alignment horizontal="justify"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85" fillId="39"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4" fillId="0" borderId="16" xfId="0" applyFont="1" applyBorder="1" applyAlignment="1">
      <alignment horizontal="justify" vertical="center" wrapText="1"/>
    </xf>
    <xf numFmtId="0" fontId="98" fillId="0" borderId="16" xfId="0" applyFont="1" applyBorder="1" applyAlignment="1">
      <alignment vertical="center" wrapText="1"/>
    </xf>
    <xf numFmtId="0" fontId="85" fillId="0" borderId="13" xfId="0" applyFont="1" applyBorder="1" applyAlignment="1">
      <alignment horizontal="center" vertical="center"/>
    </xf>
    <xf numFmtId="0" fontId="85" fillId="0" borderId="13" xfId="0" applyFont="1" applyBorder="1" applyAlignment="1">
      <alignment horizontal="left" vertical="center" wrapText="1"/>
    </xf>
    <xf numFmtId="0" fontId="85" fillId="0" borderId="50" xfId="0" applyFont="1" applyBorder="1" applyAlignment="1">
      <alignment horizontal="left" vertical="top" wrapText="1"/>
    </xf>
    <xf numFmtId="0" fontId="85" fillId="0" borderId="11" xfId="0" applyFont="1" applyBorder="1" applyAlignment="1">
      <alignment horizontal="left" vertical="top" wrapText="1"/>
    </xf>
    <xf numFmtId="0" fontId="85" fillId="0" borderId="39" xfId="0" applyFont="1" applyBorder="1" applyAlignment="1">
      <alignment horizontal="left" vertical="center" wrapText="1"/>
    </xf>
    <xf numFmtId="0" fontId="85" fillId="0" borderId="11"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85" fillId="0" borderId="0" xfId="0" applyFont="1" applyAlignment="1">
      <alignment horizontal="left" vertical="center"/>
    </xf>
    <xf numFmtId="2" fontId="85" fillId="33"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xf>
    <xf numFmtId="0" fontId="86" fillId="0" borderId="0" xfId="0" applyFont="1" applyAlignment="1">
      <alignment vertical="center"/>
    </xf>
    <xf numFmtId="0" fontId="85" fillId="0" borderId="28" xfId="0" applyFont="1" applyBorder="1" applyAlignment="1">
      <alignment horizontal="center" vertical="center" wrapText="1"/>
    </xf>
    <xf numFmtId="0" fontId="99" fillId="0" borderId="0" xfId="0" applyFont="1" applyAlignment="1">
      <alignment vertical="center" wrapText="1"/>
    </xf>
    <xf numFmtId="0" fontId="94" fillId="0" borderId="16" xfId="0" applyFont="1" applyBorder="1" applyAlignment="1">
      <alignment horizontal="left" vertical="center" wrapText="1"/>
    </xf>
    <xf numFmtId="0" fontId="94" fillId="0" borderId="18" xfId="0" applyFont="1" applyBorder="1" applyAlignment="1">
      <alignment horizontal="left" vertical="center" wrapText="1"/>
    </xf>
    <xf numFmtId="0" fontId="92" fillId="36" borderId="28" xfId="0" applyFont="1" applyFill="1" applyBorder="1" applyAlignment="1">
      <alignment horizontal="center" vertical="center" wrapText="1"/>
    </xf>
    <xf numFmtId="2" fontId="85" fillId="33" borderId="28" xfId="0" applyNumberFormat="1" applyFont="1" applyFill="1" applyBorder="1" applyAlignment="1">
      <alignment horizontal="center" vertical="center" wrapText="1"/>
    </xf>
    <xf numFmtId="0" fontId="73" fillId="0" borderId="11" xfId="0" applyFont="1" applyFill="1" applyBorder="1" applyAlignment="1">
      <alignment horizontal="center" vertical="center" wrapText="1"/>
    </xf>
    <xf numFmtId="0" fontId="100" fillId="0" borderId="0" xfId="0" applyFont="1" applyAlignment="1">
      <alignment horizontal="center" vertical="center"/>
    </xf>
    <xf numFmtId="0" fontId="74" fillId="0" borderId="0" xfId="0" applyFont="1" applyAlignment="1">
      <alignment horizontal="left" vertical="center"/>
    </xf>
    <xf numFmtId="0" fontId="76" fillId="35" borderId="24" xfId="0" applyFont="1" applyFill="1" applyBorder="1" applyAlignment="1">
      <alignment horizontal="right" vertical="center"/>
    </xf>
    <xf numFmtId="0" fontId="74" fillId="0" borderId="11" xfId="0" applyFont="1" applyFill="1" applyBorder="1" applyAlignment="1">
      <alignment horizontal="center" vertical="center"/>
    </xf>
    <xf numFmtId="0" fontId="74" fillId="0" borderId="11" xfId="0" applyFont="1" applyFill="1" applyBorder="1" applyAlignment="1">
      <alignment horizontal="center" vertical="center" wrapText="1"/>
    </xf>
    <xf numFmtId="0" fontId="74" fillId="0" borderId="51" xfId="0" applyFont="1" applyFill="1" applyBorder="1" applyAlignment="1">
      <alignment horizontal="left" vertical="center"/>
    </xf>
    <xf numFmtId="0" fontId="74" fillId="43"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75" fillId="0" borderId="0" xfId="0" applyFont="1" applyAlignment="1">
      <alignment horizontal="left" vertical="center" wrapText="1"/>
    </xf>
    <xf numFmtId="0" fontId="100" fillId="0" borderId="11" xfId="0" applyFont="1" applyFill="1" applyBorder="1" applyAlignment="1">
      <alignment horizontal="center" vertical="center" wrapText="1"/>
    </xf>
    <xf numFmtId="0" fontId="73" fillId="38" borderId="11" xfId="0" applyFont="1" applyFill="1" applyBorder="1" applyAlignment="1">
      <alignment horizontal="center" vertical="center" wrapText="1"/>
    </xf>
    <xf numFmtId="2" fontId="74" fillId="33" borderId="11" xfId="0" applyNumberFormat="1" applyFont="1" applyFill="1" applyBorder="1" applyAlignment="1">
      <alignment horizontal="center" vertical="center" wrapText="1"/>
    </xf>
    <xf numFmtId="0" fontId="73" fillId="36" borderId="52"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101" fillId="0" borderId="51" xfId="0" applyFont="1" applyFill="1" applyBorder="1" applyAlignment="1">
      <alignment horizontal="center" vertical="center"/>
    </xf>
    <xf numFmtId="0" fontId="74" fillId="39" borderId="11"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28" xfId="0" applyFont="1" applyBorder="1" applyAlignment="1">
      <alignment horizontal="center" vertical="center" wrapText="1"/>
    </xf>
    <xf numFmtId="0" fontId="91" fillId="0" borderId="0" xfId="0" applyFont="1" applyAlignment="1">
      <alignment horizontal="center" vertical="center" wrapText="1"/>
    </xf>
    <xf numFmtId="0" fontId="91" fillId="0" borderId="0" xfId="0" applyFont="1" applyAlignment="1">
      <alignment horizontal="center" vertical="center"/>
    </xf>
    <xf numFmtId="0" fontId="85" fillId="0" borderId="0" xfId="0" applyFont="1" applyAlignment="1">
      <alignment horizontal="left" vertical="center"/>
    </xf>
    <xf numFmtId="0" fontId="85" fillId="35" borderId="24" xfId="0" applyFont="1" applyFill="1" applyBorder="1" applyAlignment="1">
      <alignment horizontal="right" vertical="center" wrapText="1"/>
    </xf>
    <xf numFmtId="0" fontId="85" fillId="0" borderId="11" xfId="0" applyFont="1" applyFill="1" applyBorder="1" applyAlignment="1">
      <alignment horizontal="center" vertical="center" wrapText="1"/>
    </xf>
    <xf numFmtId="0" fontId="85" fillId="35" borderId="51" xfId="0" applyFont="1" applyFill="1" applyBorder="1" applyAlignment="1">
      <alignment horizontal="center" vertical="center" wrapText="1"/>
    </xf>
    <xf numFmtId="0" fontId="85" fillId="35" borderId="24" xfId="0" applyFont="1" applyFill="1" applyBorder="1" applyAlignment="1">
      <alignment horizontal="center" vertical="center" wrapText="1"/>
    </xf>
    <xf numFmtId="0" fontId="86" fillId="0" borderId="51" xfId="0" applyFont="1" applyBorder="1" applyAlignment="1">
      <alignment horizontal="left" vertical="center" wrapText="1"/>
    </xf>
    <xf numFmtId="0" fontId="86" fillId="0" borderId="53" xfId="0" applyFont="1" applyBorder="1" applyAlignment="1">
      <alignment horizontal="left" vertical="center" wrapText="1"/>
    </xf>
    <xf numFmtId="0" fontId="85" fillId="0" borderId="12" xfId="0" applyFont="1" applyFill="1" applyBorder="1" applyAlignment="1">
      <alignment horizontal="center" vertical="center" wrapText="1"/>
    </xf>
    <xf numFmtId="0" fontId="85" fillId="0" borderId="51" xfId="0" applyFont="1" applyFill="1" applyBorder="1" applyAlignment="1">
      <alignment horizontal="left" vertical="center" wrapText="1"/>
    </xf>
    <xf numFmtId="0" fontId="87" fillId="0" borderId="11"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86" fillId="0" borderId="51" xfId="0" applyFont="1" applyBorder="1" applyAlignment="1">
      <alignment horizontal="center" vertical="center" wrapText="1"/>
    </xf>
    <xf numFmtId="0" fontId="86" fillId="0" borderId="53" xfId="0" applyFont="1" applyBorder="1" applyAlignment="1">
      <alignment horizontal="center" vertical="center" wrapText="1"/>
    </xf>
    <xf numFmtId="0" fontId="85" fillId="38" borderId="11" xfId="0" applyFont="1" applyFill="1" applyBorder="1" applyAlignment="1">
      <alignment horizontal="center" vertical="center" wrapText="1"/>
    </xf>
    <xf numFmtId="2" fontId="87" fillId="33" borderId="11" xfId="0" applyNumberFormat="1"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43" borderId="28" xfId="0" applyFont="1" applyFill="1" applyBorder="1" applyAlignment="1">
      <alignment horizontal="center" vertical="center" wrapText="1"/>
    </xf>
    <xf numFmtId="0" fontId="86" fillId="0" borderId="0" xfId="0" applyFont="1" applyFill="1" applyAlignment="1">
      <alignment horizontal="left" vertical="center" wrapText="1"/>
    </xf>
    <xf numFmtId="0" fontId="86" fillId="0" borderId="54" xfId="0" applyFont="1" applyBorder="1" applyAlignment="1">
      <alignment horizontal="left" vertical="center" wrapText="1"/>
    </xf>
    <xf numFmtId="0" fontId="86" fillId="0" borderId="51" xfId="0" applyFont="1" applyFill="1" applyBorder="1" applyAlignment="1">
      <alignment horizontal="center" vertical="center" wrapText="1"/>
    </xf>
    <xf numFmtId="0" fontId="85" fillId="39"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85" fillId="36" borderId="52"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102" fillId="0" borderId="0" xfId="0" applyFont="1" applyAlignment="1">
      <alignment horizontal="center" vertical="center" wrapText="1"/>
    </xf>
    <xf numFmtId="0" fontId="102" fillId="0" borderId="0" xfId="0" applyFont="1" applyAlignment="1">
      <alignment horizontal="center" vertical="center"/>
    </xf>
    <xf numFmtId="0" fontId="0" fillId="0" borderId="0" xfId="0" applyFont="1" applyAlignment="1">
      <alignment horizontal="left" vertical="center"/>
    </xf>
    <xf numFmtId="0" fontId="0" fillId="35" borderId="24" xfId="0" applyFont="1" applyFill="1" applyBorder="1" applyAlignment="1">
      <alignment horizontal="righ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89" fillId="0" borderId="51"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44" borderId="2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89" fillId="0" borderId="0" xfId="0" applyFont="1" applyAlignment="1">
      <alignment horizontal="left" vertical="center" wrapText="1"/>
    </xf>
    <xf numFmtId="0" fontId="0" fillId="35" borderId="24" xfId="0" applyFont="1" applyFill="1" applyBorder="1" applyAlignment="1">
      <alignment horizontal="right" vertical="center"/>
    </xf>
    <xf numFmtId="0" fontId="0" fillId="0" borderId="28" xfId="0" applyFont="1" applyBorder="1" applyAlignment="1">
      <alignment horizontal="center" vertical="center"/>
    </xf>
    <xf numFmtId="0" fontId="0" fillId="36" borderId="11" xfId="0" applyFont="1" applyFill="1" applyBorder="1" applyAlignment="1">
      <alignment horizontal="center" vertical="center" wrapText="1"/>
    </xf>
    <xf numFmtId="0" fontId="0" fillId="38" borderId="11" xfId="0" applyFont="1" applyFill="1" applyBorder="1" applyAlignment="1">
      <alignment horizontal="center" vertical="center" wrapText="1"/>
    </xf>
    <xf numFmtId="2" fontId="0" fillId="33" borderId="11" xfId="0" applyNumberFormat="1" applyFont="1" applyFill="1" applyBorder="1" applyAlignment="1">
      <alignment horizontal="center" vertical="center" wrapText="1"/>
    </xf>
    <xf numFmtId="0" fontId="89" fillId="0" borderId="51" xfId="0" applyFont="1" applyFill="1" applyBorder="1" applyAlignment="1">
      <alignment horizontal="center" vertical="center"/>
    </xf>
    <xf numFmtId="0" fontId="0" fillId="39" borderId="11"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84" fillId="35" borderId="24" xfId="0" applyFont="1" applyFill="1" applyBorder="1" applyAlignment="1">
      <alignment horizontal="right" vertical="center" wrapText="1"/>
    </xf>
    <xf numFmtId="0" fontId="85" fillId="0" borderId="11" xfId="0" applyFont="1" applyFill="1" applyBorder="1" applyAlignment="1">
      <alignment horizontal="center" vertical="center"/>
    </xf>
    <xf numFmtId="0" fontId="85" fillId="0" borderId="51" xfId="0" applyFont="1" applyFill="1" applyBorder="1" applyAlignment="1">
      <alignment horizontal="left" vertical="center"/>
    </xf>
    <xf numFmtId="0" fontId="86" fillId="0" borderId="0" xfId="0" applyFont="1" applyAlignment="1">
      <alignment horizontal="left" vertical="center" wrapText="1"/>
    </xf>
    <xf numFmtId="0" fontId="84" fillId="35" borderId="24" xfId="0" applyFont="1" applyFill="1" applyBorder="1" applyAlignment="1">
      <alignment horizontal="right" vertical="center"/>
    </xf>
    <xf numFmtId="0" fontId="92" fillId="36" borderId="11" xfId="0" applyFont="1" applyFill="1" applyBorder="1" applyAlignment="1">
      <alignment horizontal="center" vertical="center" wrapText="1"/>
    </xf>
    <xf numFmtId="0" fontId="92" fillId="38" borderId="11" xfId="0" applyFont="1" applyFill="1" applyBorder="1" applyAlignment="1">
      <alignment horizontal="center" vertical="center" wrapText="1"/>
    </xf>
    <xf numFmtId="2" fontId="85" fillId="33" borderId="11" xfId="0" applyNumberFormat="1" applyFont="1" applyFill="1" applyBorder="1" applyAlignment="1">
      <alignment horizontal="center" vertical="center" wrapText="1"/>
    </xf>
    <xf numFmtId="0" fontId="103" fillId="0" borderId="51" xfId="0" applyFont="1" applyFill="1" applyBorder="1" applyAlignment="1">
      <alignment horizontal="center" vertical="center"/>
    </xf>
    <xf numFmtId="0" fontId="92" fillId="36" borderId="52" xfId="0" applyFont="1" applyFill="1" applyBorder="1" applyAlignment="1">
      <alignment horizontal="center" vertical="center" wrapText="1"/>
    </xf>
    <xf numFmtId="0" fontId="86" fillId="0" borderId="51" xfId="0" applyFont="1" applyFill="1" applyBorder="1" applyAlignment="1">
      <alignment horizontal="center" vertical="center"/>
    </xf>
    <xf numFmtId="0" fontId="85" fillId="35" borderId="24" xfId="0" applyFont="1" applyFill="1" applyBorder="1" applyAlignment="1">
      <alignment horizontal="right" vertical="center"/>
    </xf>
    <xf numFmtId="0" fontId="85" fillId="0" borderId="28" xfId="0" applyFont="1" applyBorder="1" applyAlignment="1">
      <alignment horizontal="center" vertical="center"/>
    </xf>
    <xf numFmtId="0" fontId="85" fillId="43" borderId="11"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30" xfId="0" applyFont="1" applyBorder="1" applyAlignment="1">
      <alignment horizontal="center" vertical="center" wrapText="1"/>
    </xf>
    <xf numFmtId="0" fontId="85" fillId="36" borderId="1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wrapText="1"/>
    </xf>
    <xf numFmtId="0" fontId="92" fillId="0" borderId="11"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25" xfId="0" applyFill="1" applyBorder="1" applyAlignment="1">
      <alignment horizontal="center" vertical="center" wrapText="1"/>
    </xf>
    <xf numFmtId="0" fontId="92" fillId="36" borderId="28" xfId="0" applyFont="1" applyFill="1" applyBorder="1" applyAlignment="1">
      <alignment horizontal="center" vertical="center" wrapText="1"/>
    </xf>
    <xf numFmtId="0" fontId="92" fillId="38" borderId="28" xfId="0" applyFont="1" applyFill="1" applyBorder="1" applyAlignment="1">
      <alignment horizontal="center" vertical="center" wrapText="1"/>
    </xf>
    <xf numFmtId="2" fontId="85" fillId="33" borderId="28" xfId="0" applyNumberFormat="1"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25" xfId="0"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22"/>
  <sheetViews>
    <sheetView zoomScalePageLayoutView="0" workbookViewId="0" topLeftCell="A1">
      <selection activeCell="A1" sqref="A1"/>
    </sheetView>
  </sheetViews>
  <sheetFormatPr defaultColWidth="10.625" defaultRowHeight="16.5"/>
  <cols>
    <col min="1" max="1" width="12.375" style="1" customWidth="1"/>
    <col min="2" max="2" width="23.625" style="1" customWidth="1"/>
    <col min="3" max="3" width="10.125" style="1" customWidth="1"/>
    <col min="4" max="4" width="27.50390625" style="1" customWidth="1"/>
    <col min="5" max="5" width="12.125" style="1" customWidth="1"/>
    <col min="6" max="6" width="10.875" style="1" customWidth="1"/>
    <col min="7" max="7" width="9.75390625" style="1" customWidth="1"/>
    <col min="8" max="8" width="8.00390625" style="1" customWidth="1"/>
    <col min="9" max="9" width="10.625" style="1" customWidth="1"/>
    <col min="10" max="16384" width="10.625" style="1" customWidth="1"/>
  </cols>
  <sheetData>
    <row r="1" spans="1:8" ht="21.75">
      <c r="A1" s="550" t="s">
        <v>0</v>
      </c>
      <c r="B1" s="550"/>
      <c r="C1" s="550"/>
      <c r="D1" s="550"/>
      <c r="E1" s="550"/>
      <c r="F1" s="550"/>
      <c r="G1" s="550"/>
      <c r="H1" s="550"/>
    </row>
    <row r="2" spans="1:8" ht="21" customHeight="1" thickBot="1">
      <c r="A2" s="551" t="s">
        <v>1</v>
      </c>
      <c r="B2" s="551"/>
      <c r="C2" s="551"/>
      <c r="D2" s="551"/>
      <c r="E2" s="551"/>
      <c r="F2" s="551"/>
      <c r="G2" s="551"/>
      <c r="H2" s="551"/>
    </row>
    <row r="3" spans="1:8" ht="21" customHeight="1" thickBot="1" thickTop="1">
      <c r="A3" s="3" t="s">
        <v>2</v>
      </c>
      <c r="B3" s="4"/>
      <c r="C3" s="5"/>
      <c r="D3" s="2" t="s">
        <v>3</v>
      </c>
      <c r="E3" s="6"/>
      <c r="F3" s="552" t="s">
        <v>4</v>
      </c>
      <c r="G3" s="552"/>
      <c r="H3" s="7">
        <f>$C$3+$C$23+$C$38</f>
        <v>0</v>
      </c>
    </row>
    <row r="4" spans="1:8" ht="66" thickBot="1" thickTop="1">
      <c r="A4" s="8" t="s">
        <v>5</v>
      </c>
      <c r="B4" s="8" t="s">
        <v>6</v>
      </c>
      <c r="C4" s="9" t="s">
        <v>7</v>
      </c>
      <c r="D4" s="10" t="s">
        <v>8</v>
      </c>
      <c r="E4" s="11" t="s">
        <v>9</v>
      </c>
      <c r="F4" s="8" t="s">
        <v>10</v>
      </c>
      <c r="G4" s="12" t="s">
        <v>11</v>
      </c>
      <c r="H4" s="12" t="s">
        <v>12</v>
      </c>
    </row>
    <row r="5" spans="1:8" ht="34.5" thickTop="1">
      <c r="A5" s="13">
        <v>1</v>
      </c>
      <c r="B5" s="14" t="s">
        <v>13</v>
      </c>
      <c r="C5" s="13">
        <v>30</v>
      </c>
      <c r="D5" s="15" t="s">
        <v>14</v>
      </c>
      <c r="E5" s="16"/>
      <c r="F5" s="17"/>
      <c r="G5" s="18"/>
      <c r="H5" s="13"/>
    </row>
    <row r="6" spans="1:8" ht="102">
      <c r="A6" s="13">
        <v>2</v>
      </c>
      <c r="B6" s="19" t="s">
        <v>15</v>
      </c>
      <c r="C6" s="13">
        <v>25</v>
      </c>
      <c r="D6" s="20" t="s">
        <v>16</v>
      </c>
      <c r="E6" s="21"/>
      <c r="F6" s="17"/>
      <c r="G6" s="18"/>
      <c r="H6" s="13"/>
    </row>
    <row r="7" spans="1:8" ht="45">
      <c r="A7" s="13">
        <v>3</v>
      </c>
      <c r="B7" s="14" t="s">
        <v>17</v>
      </c>
      <c r="C7" s="13">
        <v>20</v>
      </c>
      <c r="D7" s="20" t="s">
        <v>18</v>
      </c>
      <c r="E7" s="21"/>
      <c r="F7" s="17"/>
      <c r="G7" s="18"/>
      <c r="H7" s="13"/>
    </row>
    <row r="8" spans="1:8" ht="125.25">
      <c r="A8" s="13">
        <v>4</v>
      </c>
      <c r="B8" s="14" t="s">
        <v>19</v>
      </c>
      <c r="C8" s="13">
        <v>30</v>
      </c>
      <c r="D8" s="22" t="s">
        <v>20</v>
      </c>
      <c r="E8" s="21"/>
      <c r="F8" s="17"/>
      <c r="G8" s="18"/>
      <c r="H8" s="13"/>
    </row>
    <row r="9" spans="1:8" ht="57">
      <c r="A9" s="13">
        <v>5</v>
      </c>
      <c r="B9" s="14" t="s">
        <v>21</v>
      </c>
      <c r="C9" s="18">
        <v>10</v>
      </c>
      <c r="D9" s="20" t="s">
        <v>22</v>
      </c>
      <c r="E9" s="21"/>
      <c r="F9" s="17"/>
      <c r="G9" s="18"/>
      <c r="H9" s="13"/>
    </row>
    <row r="10" spans="1:8" ht="90.75">
      <c r="A10" s="13">
        <v>6</v>
      </c>
      <c r="B10" s="14" t="s">
        <v>23</v>
      </c>
      <c r="C10" s="13">
        <v>10</v>
      </c>
      <c r="D10" s="20" t="s">
        <v>24</v>
      </c>
      <c r="E10" s="21"/>
      <c r="F10" s="17"/>
      <c r="G10" s="18"/>
      <c r="H10" s="13"/>
    </row>
    <row r="11" spans="1:8" ht="68.25">
      <c r="A11" s="13">
        <v>7</v>
      </c>
      <c r="B11" s="23" t="s">
        <v>25</v>
      </c>
      <c r="C11" s="13">
        <v>5</v>
      </c>
      <c r="D11" s="20" t="s">
        <v>26</v>
      </c>
      <c r="E11" s="21"/>
      <c r="F11" s="17"/>
      <c r="G11" s="18"/>
      <c r="H11" s="13"/>
    </row>
    <row r="12" spans="1:8" ht="79.5">
      <c r="A12" s="13">
        <v>8</v>
      </c>
      <c r="B12" s="14" t="s">
        <v>27</v>
      </c>
      <c r="C12" s="13">
        <v>10</v>
      </c>
      <c r="D12" s="20" t="s">
        <v>28</v>
      </c>
      <c r="E12" s="21"/>
      <c r="F12" s="17"/>
      <c r="G12" s="18"/>
      <c r="H12" s="13"/>
    </row>
    <row r="13" spans="1:8" ht="68.25">
      <c r="A13" s="13">
        <v>9</v>
      </c>
      <c r="B13" s="14" t="s">
        <v>29</v>
      </c>
      <c r="C13" s="13">
        <v>10</v>
      </c>
      <c r="D13" s="20" t="s">
        <v>30</v>
      </c>
      <c r="E13" s="21"/>
      <c r="F13" s="17"/>
      <c r="G13" s="18"/>
      <c r="H13" s="13"/>
    </row>
    <row r="14" spans="1:8" ht="15.75" customHeight="1">
      <c r="A14" s="553">
        <v>10</v>
      </c>
      <c r="B14" s="24" t="s">
        <v>31</v>
      </c>
      <c r="C14" s="553" t="s">
        <v>32</v>
      </c>
      <c r="D14" s="25" t="s">
        <v>33</v>
      </c>
      <c r="E14" s="26"/>
      <c r="F14" s="27"/>
      <c r="G14" s="28"/>
      <c r="H14" s="554" t="s">
        <v>34</v>
      </c>
    </row>
    <row r="15" spans="1:8" ht="57">
      <c r="A15" s="553"/>
      <c r="B15" s="23" t="s">
        <v>35</v>
      </c>
      <c r="C15" s="553"/>
      <c r="D15" s="25" t="s">
        <v>36</v>
      </c>
      <c r="E15" s="26"/>
      <c r="F15" s="27"/>
      <c r="G15" s="28"/>
      <c r="H15" s="554"/>
    </row>
    <row r="16" spans="1:8" ht="33.75">
      <c r="A16" s="553"/>
      <c r="B16" s="23" t="s">
        <v>37</v>
      </c>
      <c r="C16" s="553"/>
      <c r="D16" s="25" t="s">
        <v>38</v>
      </c>
      <c r="E16" s="26"/>
      <c r="F16" s="27"/>
      <c r="G16" s="28"/>
      <c r="H16" s="554"/>
    </row>
    <row r="17" spans="1:8" ht="33.75">
      <c r="A17" s="553"/>
      <c r="B17" s="23" t="s">
        <v>39</v>
      </c>
      <c r="C17" s="553"/>
      <c r="D17" s="25" t="s">
        <v>40</v>
      </c>
      <c r="E17" s="26"/>
      <c r="F17" s="27"/>
      <c r="G17" s="28"/>
      <c r="H17" s="554"/>
    </row>
    <row r="18" spans="1:8" ht="33.75">
      <c r="A18" s="553"/>
      <c r="B18" s="23" t="s">
        <v>41</v>
      </c>
      <c r="C18" s="553"/>
      <c r="D18" s="25" t="s">
        <v>42</v>
      </c>
      <c r="E18" s="26"/>
      <c r="F18" s="27"/>
      <c r="G18" s="28"/>
      <c r="H18" s="554"/>
    </row>
    <row r="19" spans="1:8" ht="57" thickBot="1">
      <c r="A19" s="553"/>
      <c r="B19" s="14" t="s">
        <v>43</v>
      </c>
      <c r="C19" s="553"/>
      <c r="D19" s="29" t="s">
        <v>44</v>
      </c>
      <c r="E19" s="30"/>
      <c r="F19" s="27"/>
      <c r="G19" s="28"/>
      <c r="H19" s="554"/>
    </row>
    <row r="20" spans="1:8" ht="18" customHeight="1" thickTop="1">
      <c r="A20" s="549" t="s">
        <v>45</v>
      </c>
      <c r="B20" s="549"/>
      <c r="C20" s="549"/>
      <c r="D20" s="549"/>
      <c r="E20" s="31">
        <f>MIN(100,IF(E5+E19&gt;100,100,E9+E6+E7+E8+E9+E10+E11+E12+E13+E14+E15+E16+E17+E18+E19))</f>
        <v>0</v>
      </c>
      <c r="F20" s="32">
        <f>MIN(100,IF(F5+F19&gt;100,100,F9+F6+F7+F8+F9+F10+F11+F12+F13+F14+F15+F16+F17+F18+F19))</f>
        <v>0</v>
      </c>
      <c r="G20" s="33"/>
      <c r="H20" s="33"/>
    </row>
    <row r="21" spans="1:8" ht="25.5" customHeight="1">
      <c r="A21" s="549" t="s">
        <v>46</v>
      </c>
      <c r="B21" s="549"/>
      <c r="C21" s="549"/>
      <c r="D21" s="549"/>
      <c r="E21" s="34">
        <f>E20*$C$3</f>
        <v>0</v>
      </c>
      <c r="F21" s="34">
        <f>F20*$C$3</f>
        <v>0</v>
      </c>
      <c r="G21" s="33"/>
      <c r="H21" s="33"/>
    </row>
    <row r="22" ht="14.25" thickBot="1"/>
    <row r="23" spans="1:8" ht="21" customHeight="1" thickBot="1" thickTop="1">
      <c r="A23" s="3" t="s">
        <v>47</v>
      </c>
      <c r="B23" s="4"/>
      <c r="C23" s="5"/>
      <c r="D23" s="2" t="s">
        <v>3</v>
      </c>
      <c r="E23" s="6"/>
      <c r="F23" s="6"/>
      <c r="G23" s="6"/>
      <c r="H23" s="6"/>
    </row>
    <row r="24" spans="1:8" ht="66" thickBot="1" thickTop="1">
      <c r="A24" s="8" t="s">
        <v>5</v>
      </c>
      <c r="B24" s="8" t="s">
        <v>6</v>
      </c>
      <c r="C24" s="9" t="s">
        <v>7</v>
      </c>
      <c r="D24" s="10" t="s">
        <v>8</v>
      </c>
      <c r="E24" s="11" t="s">
        <v>9</v>
      </c>
      <c r="F24" s="8" t="s">
        <v>10</v>
      </c>
      <c r="G24" s="12" t="s">
        <v>11</v>
      </c>
      <c r="H24" s="12" t="s">
        <v>12</v>
      </c>
    </row>
    <row r="25" spans="1:8" ht="55.5" thickTop="1">
      <c r="A25" s="35">
        <v>1</v>
      </c>
      <c r="B25" s="36" t="s">
        <v>48</v>
      </c>
      <c r="C25" s="36">
        <v>20</v>
      </c>
      <c r="D25" s="37" t="s">
        <v>49</v>
      </c>
      <c r="E25" s="38"/>
      <c r="F25" s="39"/>
      <c r="G25" s="36"/>
      <c r="H25" s="36"/>
    </row>
    <row r="26" spans="1:8" ht="54.75">
      <c r="A26" s="35">
        <v>2</v>
      </c>
      <c r="B26" s="40" t="s">
        <v>50</v>
      </c>
      <c r="C26" s="36">
        <v>20</v>
      </c>
      <c r="D26" s="37" t="s">
        <v>49</v>
      </c>
      <c r="E26" s="41"/>
      <c r="F26" s="39"/>
      <c r="G26" s="36"/>
      <c r="H26" s="36"/>
    </row>
    <row r="27" spans="1:8" ht="123.75">
      <c r="A27" s="35">
        <v>3</v>
      </c>
      <c r="B27" s="36" t="s">
        <v>51</v>
      </c>
      <c r="C27" s="36">
        <v>20</v>
      </c>
      <c r="D27" s="37" t="s">
        <v>52</v>
      </c>
      <c r="E27" s="41"/>
      <c r="F27" s="39"/>
      <c r="G27" s="36"/>
      <c r="H27" s="36"/>
    </row>
    <row r="28" spans="1:8" ht="248.25">
      <c r="A28" s="35">
        <v>4</v>
      </c>
      <c r="B28" s="40" t="s">
        <v>53</v>
      </c>
      <c r="C28" s="36">
        <v>20</v>
      </c>
      <c r="D28" s="37" t="s">
        <v>54</v>
      </c>
      <c r="E28" s="41"/>
      <c r="F28" s="39"/>
      <c r="G28" s="36"/>
      <c r="H28" s="36"/>
    </row>
    <row r="29" spans="1:8" ht="54.75">
      <c r="A29" s="35">
        <v>5</v>
      </c>
      <c r="B29" s="36" t="s">
        <v>55</v>
      </c>
      <c r="C29" s="36">
        <v>20</v>
      </c>
      <c r="D29" s="37" t="s">
        <v>56</v>
      </c>
      <c r="E29" s="41"/>
      <c r="F29" s="39"/>
      <c r="G29" s="36"/>
      <c r="H29" s="36"/>
    </row>
    <row r="30" spans="1:8" ht="69">
      <c r="A30" s="35">
        <v>6</v>
      </c>
      <c r="B30" s="40" t="s">
        <v>57</v>
      </c>
      <c r="C30" s="36">
        <v>20</v>
      </c>
      <c r="D30" s="37" t="s">
        <v>58</v>
      </c>
      <c r="E30" s="41"/>
      <c r="F30" s="39"/>
      <c r="G30" s="36"/>
      <c r="H30" s="40" t="s">
        <v>59</v>
      </c>
    </row>
    <row r="31" spans="1:8" ht="69">
      <c r="A31" s="35">
        <v>7</v>
      </c>
      <c r="B31" s="40" t="s">
        <v>60</v>
      </c>
      <c r="C31" s="36">
        <v>10</v>
      </c>
      <c r="D31" s="42" t="s">
        <v>61</v>
      </c>
      <c r="E31" s="41"/>
      <c r="F31" s="39"/>
      <c r="G31" s="36"/>
      <c r="H31" s="36"/>
    </row>
    <row r="32" spans="1:8" ht="13.5">
      <c r="A32" s="35">
        <v>8</v>
      </c>
      <c r="B32" s="40" t="s">
        <v>62</v>
      </c>
      <c r="C32" s="36">
        <v>5</v>
      </c>
      <c r="D32" s="43" t="s">
        <v>63</v>
      </c>
      <c r="E32" s="41"/>
      <c r="F32" s="39"/>
      <c r="G32" s="36"/>
      <c r="H32" s="36"/>
    </row>
    <row r="33" spans="1:8" ht="96">
      <c r="A33" s="35">
        <v>9</v>
      </c>
      <c r="B33" s="40" t="s">
        <v>64</v>
      </c>
      <c r="C33" s="36">
        <v>15</v>
      </c>
      <c r="D33" s="42"/>
      <c r="E33" s="41"/>
      <c r="F33" s="39"/>
      <c r="G33" s="36"/>
      <c r="H33" s="36"/>
    </row>
    <row r="34" spans="1:8" ht="69" thickBot="1">
      <c r="A34" s="35">
        <v>10</v>
      </c>
      <c r="B34" s="40" t="s">
        <v>65</v>
      </c>
      <c r="C34" s="36" t="s">
        <v>32</v>
      </c>
      <c r="D34" s="42"/>
      <c r="E34" s="44"/>
      <c r="F34" s="39"/>
      <c r="G34" s="36"/>
      <c r="H34" s="40" t="s">
        <v>66</v>
      </c>
    </row>
    <row r="35" spans="1:8" ht="14.25" customHeight="1" thickTop="1">
      <c r="A35" s="549" t="s">
        <v>45</v>
      </c>
      <c r="B35" s="549"/>
      <c r="C35" s="549"/>
      <c r="D35" s="549"/>
      <c r="E35" s="31">
        <f>MIN(100,IF(E25+E34&gt;100,100,E25+E26+E27+E28+E29+E30+E31+E32+E33+E34))</f>
        <v>0</v>
      </c>
      <c r="F35" s="32">
        <f>MIN(100,IF(F25+F34&gt;100,100,F25+F26+F27+F28+F29+F30+F31+F32+F33+F34))</f>
        <v>0</v>
      </c>
      <c r="G35" s="33"/>
      <c r="H35" s="33"/>
    </row>
    <row r="36" spans="1:8" ht="13.5" customHeight="1">
      <c r="A36" s="549" t="s">
        <v>67</v>
      </c>
      <c r="B36" s="549"/>
      <c r="C36" s="549"/>
      <c r="D36" s="549"/>
      <c r="E36" s="34">
        <f>E35*$C$23</f>
        <v>0</v>
      </c>
      <c r="F36" s="34">
        <f>F35*$C$23</f>
        <v>0</v>
      </c>
      <c r="G36" s="33"/>
      <c r="H36" s="33"/>
    </row>
    <row r="37" ht="14.25" thickBot="1"/>
    <row r="38" spans="1:8" ht="17.25" thickBot="1" thickTop="1">
      <c r="A38" s="45" t="s">
        <v>68</v>
      </c>
      <c r="B38" s="4"/>
      <c r="C38" s="5"/>
      <c r="D38" s="2" t="s">
        <v>3</v>
      </c>
      <c r="E38" s="6"/>
      <c r="F38" s="6"/>
      <c r="G38" s="6"/>
      <c r="H38" s="6"/>
    </row>
    <row r="39" spans="1:8" ht="66" thickBot="1" thickTop="1">
      <c r="A39" s="8" t="s">
        <v>5</v>
      </c>
      <c r="B39" s="8" t="s">
        <v>6</v>
      </c>
      <c r="C39" s="9" t="s">
        <v>7</v>
      </c>
      <c r="D39" s="10" t="s">
        <v>8</v>
      </c>
      <c r="E39" s="11" t="s">
        <v>9</v>
      </c>
      <c r="F39" s="8" t="s">
        <v>10</v>
      </c>
      <c r="G39" s="12" t="s">
        <v>11</v>
      </c>
      <c r="H39" s="12" t="s">
        <v>12</v>
      </c>
    </row>
    <row r="40" spans="1:8" ht="42" thickTop="1">
      <c r="A40" s="35">
        <v>1</v>
      </c>
      <c r="B40" s="40" t="s">
        <v>69</v>
      </c>
      <c r="C40" s="40">
        <v>30</v>
      </c>
      <c r="D40" s="46" t="s">
        <v>70</v>
      </c>
      <c r="E40" s="38"/>
      <c r="F40" s="39"/>
      <c r="G40" s="36"/>
      <c r="H40" s="36"/>
    </row>
    <row r="41" spans="1:8" ht="399.75">
      <c r="A41" s="35">
        <v>2</v>
      </c>
      <c r="B41" s="40" t="s">
        <v>71</v>
      </c>
      <c r="C41" s="40">
        <v>20</v>
      </c>
      <c r="D41" s="46" t="s">
        <v>72</v>
      </c>
      <c r="E41" s="41"/>
      <c r="F41" s="39"/>
      <c r="G41" s="36"/>
      <c r="H41" s="36"/>
    </row>
    <row r="42" spans="1:8" ht="289.5">
      <c r="A42" s="35">
        <v>3</v>
      </c>
      <c r="B42" s="40" t="s">
        <v>73</v>
      </c>
      <c r="C42" s="40">
        <v>30</v>
      </c>
      <c r="D42" s="46" t="s">
        <v>74</v>
      </c>
      <c r="E42" s="41"/>
      <c r="F42" s="39"/>
      <c r="G42" s="36"/>
      <c r="H42" s="40" t="s">
        <v>75</v>
      </c>
    </row>
    <row r="43" spans="1:8" ht="82.5">
      <c r="A43" s="35">
        <v>4</v>
      </c>
      <c r="B43" s="40" t="s">
        <v>76</v>
      </c>
      <c r="C43" s="40">
        <v>10</v>
      </c>
      <c r="D43" s="46" t="s">
        <v>77</v>
      </c>
      <c r="E43" s="41"/>
      <c r="F43" s="39"/>
      <c r="G43" s="36"/>
      <c r="H43" s="36"/>
    </row>
    <row r="44" spans="1:8" ht="330.75">
      <c r="A44" s="35">
        <v>5</v>
      </c>
      <c r="B44" s="40" t="s">
        <v>78</v>
      </c>
      <c r="C44" s="40">
        <v>40</v>
      </c>
      <c r="D44" s="46" t="s">
        <v>79</v>
      </c>
      <c r="E44" s="41"/>
      <c r="F44" s="39"/>
      <c r="G44" s="36"/>
      <c r="H44" s="36"/>
    </row>
    <row r="45" spans="1:8" ht="27">
      <c r="A45" s="35">
        <v>6</v>
      </c>
      <c r="B45" s="40" t="s">
        <v>80</v>
      </c>
      <c r="C45" s="40">
        <v>20</v>
      </c>
      <c r="D45" s="46" t="s">
        <v>81</v>
      </c>
      <c r="E45" s="41"/>
      <c r="F45" s="39"/>
      <c r="G45" s="36"/>
      <c r="H45" s="36"/>
    </row>
    <row r="46" spans="1:8" ht="111" thickBot="1">
      <c r="A46" s="35">
        <v>7</v>
      </c>
      <c r="B46" s="40" t="s">
        <v>82</v>
      </c>
      <c r="C46" s="33" t="s">
        <v>32</v>
      </c>
      <c r="D46" s="46" t="s">
        <v>83</v>
      </c>
      <c r="E46" s="44"/>
      <c r="F46" s="39"/>
      <c r="G46" s="36"/>
      <c r="H46" s="40" t="s">
        <v>66</v>
      </c>
    </row>
    <row r="47" spans="1:8" ht="14.25" customHeight="1" thickTop="1">
      <c r="A47" s="549" t="s">
        <v>45</v>
      </c>
      <c r="B47" s="549"/>
      <c r="C47" s="549"/>
      <c r="D47" s="549"/>
      <c r="E47" s="31">
        <f>MIN(100,IF(E40+E46&gt;100,100,E40+E41+E42+E43+E44+E45+E46))</f>
        <v>0</v>
      </c>
      <c r="F47" s="32">
        <f>MIN(100,IF(F40+F46&gt;100,100,F40+F41+F42+F43+F44+F45+F46))</f>
        <v>0</v>
      </c>
      <c r="G47" s="33"/>
      <c r="H47" s="33"/>
    </row>
    <row r="48" spans="1:8" ht="13.5" customHeight="1">
      <c r="A48" s="549" t="s">
        <v>84</v>
      </c>
      <c r="B48" s="549"/>
      <c r="C48" s="549"/>
      <c r="D48" s="549"/>
      <c r="E48" s="34">
        <f>E47*C38</f>
        <v>0</v>
      </c>
      <c r="F48" s="34">
        <f>F47*$C$38</f>
        <v>0</v>
      </c>
      <c r="G48" s="33"/>
      <c r="H48" s="33"/>
    </row>
    <row r="50" spans="1:8" ht="15.75">
      <c r="A50" s="555" t="s">
        <v>85</v>
      </c>
      <c r="B50" s="555"/>
      <c r="C50" s="555"/>
      <c r="D50" s="555"/>
      <c r="E50" s="555"/>
      <c r="F50" s="555"/>
      <c r="G50" s="555"/>
      <c r="H50" s="555"/>
    </row>
    <row r="51" spans="1:8" ht="65.25" thickBot="1">
      <c r="A51" s="8" t="s">
        <v>5</v>
      </c>
      <c r="B51" s="8" t="s">
        <v>6</v>
      </c>
      <c r="C51" s="8" t="s">
        <v>7</v>
      </c>
      <c r="D51" s="10" t="s">
        <v>8</v>
      </c>
      <c r="E51" s="11" t="s">
        <v>9</v>
      </c>
      <c r="F51" s="8" t="s">
        <v>10</v>
      </c>
      <c r="G51" s="12" t="s">
        <v>11</v>
      </c>
      <c r="H51" s="12" t="s">
        <v>12</v>
      </c>
    </row>
    <row r="52" spans="1:8" ht="14.25" thickTop="1">
      <c r="A52" s="35">
        <v>1</v>
      </c>
      <c r="B52" s="36"/>
      <c r="C52" s="36"/>
      <c r="D52" s="42"/>
      <c r="E52" s="38"/>
      <c r="F52" s="39"/>
      <c r="G52" s="36"/>
      <c r="H52" s="36"/>
    </row>
    <row r="53" spans="1:8" ht="13.5">
      <c r="A53" s="35">
        <v>2</v>
      </c>
      <c r="B53" s="36"/>
      <c r="C53" s="36"/>
      <c r="D53" s="42"/>
      <c r="E53" s="41"/>
      <c r="F53" s="39"/>
      <c r="G53" s="36"/>
      <c r="H53" s="36"/>
    </row>
    <row r="54" spans="1:8" ht="13.5">
      <c r="A54" s="35">
        <v>3</v>
      </c>
      <c r="B54" s="36"/>
      <c r="C54" s="36"/>
      <c r="D54" s="42"/>
      <c r="E54" s="41"/>
      <c r="F54" s="39"/>
      <c r="G54" s="36"/>
      <c r="H54" s="36"/>
    </row>
    <row r="55" spans="1:8" ht="13.5">
      <c r="A55" s="35">
        <v>4</v>
      </c>
      <c r="B55" s="36"/>
      <c r="C55" s="36"/>
      <c r="D55" s="42"/>
      <c r="E55" s="41"/>
      <c r="F55" s="39"/>
      <c r="G55" s="36"/>
      <c r="H55" s="36"/>
    </row>
    <row r="56" spans="1:8" ht="14.25" thickBot="1">
      <c r="A56" s="35">
        <v>5</v>
      </c>
      <c r="B56" s="36"/>
      <c r="C56" s="36"/>
      <c r="D56" s="42"/>
      <c r="E56" s="44"/>
      <c r="F56" s="39"/>
      <c r="G56" s="36"/>
      <c r="H56" s="36"/>
    </row>
    <row r="57" spans="1:8" ht="14.25" customHeight="1" thickTop="1">
      <c r="A57" s="549" t="s">
        <v>45</v>
      </c>
      <c r="B57" s="549"/>
      <c r="C57" s="549"/>
      <c r="D57" s="549"/>
      <c r="E57" s="31">
        <f>MIN(100,IF(E52+E56&gt;100,100,E52+E53+E54+E55+E56))</f>
        <v>0</v>
      </c>
      <c r="F57" s="32">
        <f>MIN(100,IF(F52+F56&gt;100,100,F52+F53+F54+F55+F56))</f>
        <v>0</v>
      </c>
      <c r="G57" s="33"/>
      <c r="H57" s="33"/>
    </row>
    <row r="58" spans="1:8" ht="13.5" customHeight="1">
      <c r="A58" s="549" t="s">
        <v>86</v>
      </c>
      <c r="B58" s="549"/>
      <c r="C58" s="549"/>
      <c r="D58" s="549"/>
      <c r="E58" s="47">
        <f>E57*0.15</f>
        <v>0</v>
      </c>
      <c r="F58" s="47">
        <f>F57*D50</f>
        <v>0</v>
      </c>
      <c r="G58" s="48"/>
      <c r="H58" s="48"/>
    </row>
    <row r="59" spans="1:8" ht="21.75" customHeight="1">
      <c r="A59" s="556" t="s">
        <v>87</v>
      </c>
      <c r="B59" s="556"/>
      <c r="C59" s="556" t="s">
        <v>88</v>
      </c>
      <c r="D59" s="556"/>
      <c r="E59" s="556" t="s">
        <v>89</v>
      </c>
      <c r="F59" s="556"/>
      <c r="G59" s="556"/>
      <c r="H59" s="556"/>
    </row>
    <row r="60" spans="1:8" ht="14.25" customHeight="1">
      <c r="A60" s="557">
        <f>$E58/3</f>
        <v>0</v>
      </c>
      <c r="B60" s="557"/>
      <c r="C60" s="557">
        <f>$E58/3</f>
        <v>0</v>
      </c>
      <c r="D60" s="557"/>
      <c r="E60" s="557">
        <f>$E58/3</f>
        <v>0</v>
      </c>
      <c r="F60" s="557"/>
      <c r="G60" s="557"/>
      <c r="H60" s="557"/>
    </row>
    <row r="62" spans="1:8" ht="32.25" customHeight="1" thickBot="1">
      <c r="A62" s="558" t="s">
        <v>90</v>
      </c>
      <c r="B62" s="558"/>
      <c r="C62" s="558"/>
      <c r="D62" s="558"/>
      <c r="E62" s="558"/>
      <c r="F62" s="558"/>
      <c r="G62" s="558"/>
      <c r="H62" s="558"/>
    </row>
    <row r="63" spans="1:8" ht="17.25" thickBot="1" thickTop="1">
      <c r="A63" s="3" t="s">
        <v>2</v>
      </c>
      <c r="B63" s="4"/>
      <c r="C63" s="49"/>
      <c r="D63" s="2" t="s">
        <v>91</v>
      </c>
      <c r="E63" s="6"/>
      <c r="F63" s="552" t="s">
        <v>92</v>
      </c>
      <c r="G63" s="552"/>
      <c r="H63" s="7">
        <f>C63+C79+C95</f>
        <v>0</v>
      </c>
    </row>
    <row r="64" spans="1:8" ht="66" thickBot="1" thickTop="1">
      <c r="A64" s="8" t="s">
        <v>5</v>
      </c>
      <c r="B64" s="8" t="s">
        <v>6</v>
      </c>
      <c r="C64" s="9" t="s">
        <v>7</v>
      </c>
      <c r="D64" s="10" t="s">
        <v>8</v>
      </c>
      <c r="E64" s="11" t="s">
        <v>9</v>
      </c>
      <c r="F64" s="8" t="s">
        <v>10</v>
      </c>
      <c r="G64" s="12" t="s">
        <v>11</v>
      </c>
      <c r="H64" s="12" t="s">
        <v>12</v>
      </c>
    </row>
    <row r="65" spans="1:8" ht="16.5" thickTop="1">
      <c r="A65" s="13">
        <v>1</v>
      </c>
      <c r="B65" s="50"/>
      <c r="C65" s="13"/>
      <c r="D65" s="51"/>
      <c r="E65" s="16"/>
      <c r="F65" s="17"/>
      <c r="G65" s="18"/>
      <c r="H65" s="13"/>
    </row>
    <row r="66" spans="1:8" ht="15.75">
      <c r="A66" s="13">
        <v>2</v>
      </c>
      <c r="B66" s="50"/>
      <c r="C66" s="13"/>
      <c r="D66" s="51"/>
      <c r="E66" s="21"/>
      <c r="F66" s="17"/>
      <c r="G66" s="18"/>
      <c r="H66" s="13"/>
    </row>
    <row r="67" spans="1:8" ht="15.75">
      <c r="A67" s="13">
        <v>3</v>
      </c>
      <c r="B67" s="50"/>
      <c r="C67" s="13"/>
      <c r="D67" s="51"/>
      <c r="E67" s="21"/>
      <c r="F67" s="17"/>
      <c r="G67" s="18"/>
      <c r="H67" s="13"/>
    </row>
    <row r="68" spans="1:8" ht="15.75">
      <c r="A68" s="13">
        <v>4</v>
      </c>
      <c r="B68" s="50"/>
      <c r="C68" s="13"/>
      <c r="D68" s="51"/>
      <c r="E68" s="21"/>
      <c r="F68" s="17"/>
      <c r="G68" s="18"/>
      <c r="H68" s="13"/>
    </row>
    <row r="69" spans="1:8" ht="15.75">
      <c r="A69" s="13">
        <v>5</v>
      </c>
      <c r="B69" s="50"/>
      <c r="C69" s="13"/>
      <c r="D69" s="51"/>
      <c r="E69" s="21"/>
      <c r="F69" s="17"/>
      <c r="G69" s="18"/>
      <c r="H69" s="13"/>
    </row>
    <row r="70" spans="1:8" ht="15.75">
      <c r="A70" s="13">
        <v>6</v>
      </c>
      <c r="B70" s="50"/>
      <c r="C70" s="13"/>
      <c r="D70" s="51"/>
      <c r="E70" s="21"/>
      <c r="F70" s="17"/>
      <c r="G70" s="18"/>
      <c r="H70" s="13"/>
    </row>
    <row r="71" spans="1:8" ht="15.75">
      <c r="A71" s="13">
        <v>7</v>
      </c>
      <c r="B71" s="40"/>
      <c r="C71" s="13"/>
      <c r="D71" s="51"/>
      <c r="E71" s="21"/>
      <c r="F71" s="17"/>
      <c r="G71" s="18"/>
      <c r="H71" s="13"/>
    </row>
    <row r="72" spans="1:8" ht="15.75">
      <c r="A72" s="13">
        <v>8</v>
      </c>
      <c r="B72" s="50"/>
      <c r="C72" s="13"/>
      <c r="D72" s="51"/>
      <c r="E72" s="21"/>
      <c r="F72" s="17"/>
      <c r="G72" s="18"/>
      <c r="H72" s="13"/>
    </row>
    <row r="73" spans="1:8" ht="15.75">
      <c r="A73" s="13">
        <v>9</v>
      </c>
      <c r="B73" s="50"/>
      <c r="C73" s="13"/>
      <c r="D73" s="51"/>
      <c r="E73" s="21"/>
      <c r="F73" s="17"/>
      <c r="G73" s="18"/>
      <c r="H73" s="13"/>
    </row>
    <row r="74" spans="1:8" ht="15.75">
      <c r="A74" s="13">
        <v>10</v>
      </c>
      <c r="B74" s="50"/>
      <c r="C74" s="13"/>
      <c r="D74" s="51"/>
      <c r="E74" s="21"/>
      <c r="F74" s="17"/>
      <c r="G74" s="18"/>
      <c r="H74" s="13"/>
    </row>
    <row r="75" spans="1:8" ht="16.5" thickBot="1">
      <c r="A75" s="52">
        <v>11</v>
      </c>
      <c r="B75" s="53"/>
      <c r="C75" s="52"/>
      <c r="D75" s="54"/>
      <c r="E75" s="30"/>
      <c r="F75" s="27"/>
      <c r="G75" s="28"/>
      <c r="H75" s="28"/>
    </row>
    <row r="76" spans="1:8" ht="14.25" customHeight="1" thickTop="1">
      <c r="A76" s="549" t="s">
        <v>45</v>
      </c>
      <c r="B76" s="549"/>
      <c r="C76" s="549"/>
      <c r="D76" s="549"/>
      <c r="E76" s="31">
        <f>MIN(100,IF(E65+E75&gt;100,100,E65+E66+E67+E68+E69+E70+E71+E72+E73+E74+E75))</f>
        <v>0</v>
      </c>
      <c r="F76" s="40">
        <f>MIN(100,IF(F65+F75&gt;100,100,F69+F66+F67+F68+F69+F70+F71+F72+F73+F74+F75))</f>
        <v>0</v>
      </c>
      <c r="G76" s="33"/>
      <c r="H76" s="33"/>
    </row>
    <row r="77" spans="1:8" ht="13.5" customHeight="1">
      <c r="A77" s="549" t="s">
        <v>93</v>
      </c>
      <c r="B77" s="549"/>
      <c r="C77" s="549"/>
      <c r="D77" s="549"/>
      <c r="E77" s="34">
        <f>E76*C63</f>
        <v>0</v>
      </c>
      <c r="F77" s="33"/>
      <c r="G77" s="33"/>
      <c r="H77" s="33"/>
    </row>
    <row r="78" ht="14.25" thickBot="1"/>
    <row r="79" spans="1:8" ht="17.25" thickBot="1" thickTop="1">
      <c r="A79" s="3" t="s">
        <v>47</v>
      </c>
      <c r="B79" s="4"/>
      <c r="C79" s="49"/>
      <c r="D79" s="2" t="s">
        <v>91</v>
      </c>
      <c r="E79" s="6"/>
      <c r="F79" s="6"/>
      <c r="G79" s="6"/>
      <c r="H79" s="6"/>
    </row>
    <row r="80" spans="1:8" ht="66" thickBot="1" thickTop="1">
      <c r="A80" s="8" t="s">
        <v>5</v>
      </c>
      <c r="B80" s="8" t="s">
        <v>6</v>
      </c>
      <c r="C80" s="9" t="s">
        <v>7</v>
      </c>
      <c r="D80" s="10" t="s">
        <v>8</v>
      </c>
      <c r="E80" s="11" t="s">
        <v>9</v>
      </c>
      <c r="F80" s="8" t="s">
        <v>10</v>
      </c>
      <c r="G80" s="12" t="s">
        <v>11</v>
      </c>
      <c r="H80" s="12" t="s">
        <v>12</v>
      </c>
    </row>
    <row r="81" spans="1:8" ht="14.25" thickTop="1">
      <c r="A81" s="35">
        <v>1</v>
      </c>
      <c r="B81" s="36"/>
      <c r="C81" s="36"/>
      <c r="D81" s="42"/>
      <c r="E81" s="38"/>
      <c r="F81" s="39"/>
      <c r="G81" s="36"/>
      <c r="H81" s="36"/>
    </row>
    <row r="82" spans="1:8" ht="13.5">
      <c r="A82" s="35">
        <v>2</v>
      </c>
      <c r="B82" s="36"/>
      <c r="C82" s="36"/>
      <c r="D82" s="42"/>
      <c r="E82" s="41"/>
      <c r="F82" s="39"/>
      <c r="G82" s="36"/>
      <c r="H82" s="36"/>
    </row>
    <row r="83" spans="1:8" ht="13.5">
      <c r="A83" s="35">
        <v>3</v>
      </c>
      <c r="B83" s="36"/>
      <c r="C83" s="36"/>
      <c r="D83" s="42"/>
      <c r="E83" s="41"/>
      <c r="F83" s="39"/>
      <c r="G83" s="36"/>
      <c r="H83" s="36"/>
    </row>
    <row r="84" spans="1:8" ht="13.5">
      <c r="A84" s="35">
        <v>4</v>
      </c>
      <c r="B84" s="36"/>
      <c r="C84" s="36"/>
      <c r="D84" s="42"/>
      <c r="E84" s="41"/>
      <c r="F84" s="39"/>
      <c r="G84" s="36"/>
      <c r="H84" s="36"/>
    </row>
    <row r="85" spans="1:8" ht="13.5">
      <c r="A85" s="35">
        <v>5</v>
      </c>
      <c r="B85" s="36"/>
      <c r="C85" s="36"/>
      <c r="D85" s="42"/>
      <c r="E85" s="41"/>
      <c r="F85" s="39"/>
      <c r="G85" s="36"/>
      <c r="H85" s="36"/>
    </row>
    <row r="86" spans="1:8" ht="13.5">
      <c r="A86" s="35">
        <v>6</v>
      </c>
      <c r="B86" s="36"/>
      <c r="C86" s="36"/>
      <c r="D86" s="42"/>
      <c r="E86" s="41"/>
      <c r="F86" s="39"/>
      <c r="G86" s="36"/>
      <c r="H86" s="36"/>
    </row>
    <row r="87" spans="1:8" ht="13.5">
      <c r="A87" s="35">
        <v>7</v>
      </c>
      <c r="B87" s="36"/>
      <c r="C87" s="36"/>
      <c r="D87" s="42"/>
      <c r="E87" s="41"/>
      <c r="F87" s="39"/>
      <c r="G87" s="36"/>
      <c r="H87" s="36"/>
    </row>
    <row r="88" spans="1:8" ht="13.5">
      <c r="A88" s="35">
        <v>8</v>
      </c>
      <c r="B88" s="36"/>
      <c r="C88" s="36"/>
      <c r="D88" s="42"/>
      <c r="E88" s="41"/>
      <c r="F88" s="39"/>
      <c r="G88" s="36"/>
      <c r="H88" s="36"/>
    </row>
    <row r="89" spans="1:8" ht="13.5">
      <c r="A89" s="35">
        <v>9</v>
      </c>
      <c r="B89" s="36"/>
      <c r="C89" s="36"/>
      <c r="D89" s="42"/>
      <c r="E89" s="41"/>
      <c r="F89" s="39"/>
      <c r="G89" s="36"/>
      <c r="H89" s="36"/>
    </row>
    <row r="90" spans="1:8" ht="13.5">
      <c r="A90" s="35">
        <v>10</v>
      </c>
      <c r="B90" s="36"/>
      <c r="C90" s="36"/>
      <c r="D90" s="42"/>
      <c r="E90" s="41"/>
      <c r="F90" s="39"/>
      <c r="G90" s="36"/>
      <c r="H90" s="36"/>
    </row>
    <row r="91" spans="1:8" ht="14.25" thickBot="1">
      <c r="A91" s="35">
        <v>11</v>
      </c>
      <c r="B91" s="36"/>
      <c r="C91" s="36"/>
      <c r="D91" s="42"/>
      <c r="E91" s="44"/>
      <c r="F91" s="39"/>
      <c r="G91" s="36"/>
      <c r="H91" s="36"/>
    </row>
    <row r="92" spans="1:8" ht="14.25" customHeight="1" thickTop="1">
      <c r="A92" s="549" t="s">
        <v>45</v>
      </c>
      <c r="B92" s="549"/>
      <c r="C92" s="549"/>
      <c r="D92" s="549"/>
      <c r="E92" s="31">
        <f>MIN(100,IF(E81+E91&gt;100,100,E81+E82+E83+E84+E85+E86+E87+E88+E89+E90+E91))</f>
        <v>0</v>
      </c>
      <c r="F92" s="40">
        <f>MIN(100,IF(F81+F91&gt;100,100,F85+F82+F83+F84+F85+F86+F87+F88+F89+F90+F91))</f>
        <v>0</v>
      </c>
      <c r="G92" s="33"/>
      <c r="H92" s="33"/>
    </row>
    <row r="93" spans="1:8" ht="13.5" customHeight="1">
      <c r="A93" s="549" t="s">
        <v>94</v>
      </c>
      <c r="B93" s="549"/>
      <c r="C93" s="549"/>
      <c r="D93" s="549"/>
      <c r="E93" s="34">
        <f>E92*C79</f>
        <v>0</v>
      </c>
      <c r="F93" s="33"/>
      <c r="G93" s="33"/>
      <c r="H93" s="33"/>
    </row>
    <row r="94" ht="14.25" thickBot="1"/>
    <row r="95" spans="1:8" ht="17.25" thickBot="1" thickTop="1">
      <c r="A95" s="45" t="s">
        <v>68</v>
      </c>
      <c r="B95" s="4"/>
      <c r="C95" s="49"/>
      <c r="D95" s="2" t="s">
        <v>91</v>
      </c>
      <c r="E95" s="6"/>
      <c r="F95" s="6"/>
      <c r="G95" s="6"/>
      <c r="H95" s="6"/>
    </row>
    <row r="96" spans="1:8" ht="66" thickBot="1" thickTop="1">
      <c r="A96" s="8" t="s">
        <v>5</v>
      </c>
      <c r="B96" s="8" t="s">
        <v>6</v>
      </c>
      <c r="C96" s="9" t="s">
        <v>7</v>
      </c>
      <c r="D96" s="10" t="s">
        <v>8</v>
      </c>
      <c r="E96" s="11" t="s">
        <v>9</v>
      </c>
      <c r="F96" s="8" t="s">
        <v>10</v>
      </c>
      <c r="G96" s="12" t="s">
        <v>11</v>
      </c>
      <c r="H96" s="12" t="s">
        <v>12</v>
      </c>
    </row>
    <row r="97" spans="1:8" ht="14.25" thickTop="1">
      <c r="A97" s="35">
        <v>1</v>
      </c>
      <c r="B97" s="36"/>
      <c r="C97" s="36"/>
      <c r="D97" s="42"/>
      <c r="E97" s="38"/>
      <c r="F97" s="39"/>
      <c r="G97" s="36"/>
      <c r="H97" s="36"/>
    </row>
    <row r="98" spans="1:8" ht="13.5">
      <c r="A98" s="35">
        <v>2</v>
      </c>
      <c r="B98" s="36"/>
      <c r="C98" s="36"/>
      <c r="D98" s="42"/>
      <c r="E98" s="41"/>
      <c r="F98" s="39"/>
      <c r="G98" s="36"/>
      <c r="H98" s="36"/>
    </row>
    <row r="99" spans="1:8" ht="13.5">
      <c r="A99" s="35">
        <v>3</v>
      </c>
      <c r="B99" s="36"/>
      <c r="C99" s="36"/>
      <c r="D99" s="42"/>
      <c r="E99" s="41"/>
      <c r="F99" s="39"/>
      <c r="G99" s="36"/>
      <c r="H99" s="36"/>
    </row>
    <row r="100" spans="1:8" ht="13.5">
      <c r="A100" s="35">
        <v>4</v>
      </c>
      <c r="B100" s="36"/>
      <c r="C100" s="36"/>
      <c r="D100" s="42"/>
      <c r="E100" s="41"/>
      <c r="F100" s="39"/>
      <c r="G100" s="36"/>
      <c r="H100" s="36"/>
    </row>
    <row r="101" spans="1:8" ht="13.5">
      <c r="A101" s="35">
        <v>5</v>
      </c>
      <c r="B101" s="36"/>
      <c r="C101" s="36"/>
      <c r="D101" s="42"/>
      <c r="E101" s="41"/>
      <c r="F101" s="39"/>
      <c r="G101" s="36"/>
      <c r="H101" s="36"/>
    </row>
    <row r="102" spans="1:8" ht="13.5">
      <c r="A102" s="35">
        <v>6</v>
      </c>
      <c r="B102" s="36"/>
      <c r="C102" s="36"/>
      <c r="D102" s="42"/>
      <c r="E102" s="41"/>
      <c r="F102" s="39"/>
      <c r="G102" s="36"/>
      <c r="H102" s="36"/>
    </row>
    <row r="103" spans="1:8" ht="13.5">
      <c r="A103" s="35">
        <v>7</v>
      </c>
      <c r="B103" s="36"/>
      <c r="C103" s="36"/>
      <c r="D103" s="42"/>
      <c r="E103" s="41"/>
      <c r="F103" s="39"/>
      <c r="G103" s="36"/>
      <c r="H103" s="36"/>
    </row>
    <row r="104" spans="1:8" ht="13.5">
      <c r="A104" s="35">
        <v>8</v>
      </c>
      <c r="B104" s="36"/>
      <c r="C104" s="36"/>
      <c r="D104" s="42"/>
      <c r="E104" s="41"/>
      <c r="F104" s="39"/>
      <c r="G104" s="36"/>
      <c r="H104" s="36"/>
    </row>
    <row r="105" spans="1:8" ht="13.5">
      <c r="A105" s="35">
        <v>9</v>
      </c>
      <c r="B105" s="36"/>
      <c r="C105" s="36"/>
      <c r="D105" s="42"/>
      <c r="E105" s="41"/>
      <c r="F105" s="39"/>
      <c r="G105" s="36"/>
      <c r="H105" s="36"/>
    </row>
    <row r="106" spans="1:8" ht="13.5">
      <c r="A106" s="35">
        <v>10</v>
      </c>
      <c r="B106" s="36"/>
      <c r="C106" s="36"/>
      <c r="D106" s="42"/>
      <c r="E106" s="41"/>
      <c r="F106" s="39"/>
      <c r="G106" s="36"/>
      <c r="H106" s="36"/>
    </row>
    <row r="107" spans="1:8" ht="14.25" thickBot="1">
      <c r="A107" s="35">
        <v>11</v>
      </c>
      <c r="B107" s="36"/>
      <c r="C107" s="36"/>
      <c r="D107" s="42"/>
      <c r="E107" s="44"/>
      <c r="F107" s="39"/>
      <c r="G107" s="36"/>
      <c r="H107" s="36"/>
    </row>
    <row r="108" spans="1:8" ht="14.25" customHeight="1" thickTop="1">
      <c r="A108" s="549" t="s">
        <v>45</v>
      </c>
      <c r="B108" s="549"/>
      <c r="C108" s="549"/>
      <c r="D108" s="549"/>
      <c r="E108" s="31">
        <f>MIN(100,IF(E97+E107&gt;100,100,E97+E98+E99+E100+E101+E102+E103+E104+E105+E106+E107))</f>
        <v>0</v>
      </c>
      <c r="F108" s="40">
        <f>MIN(100,IF(F97+F107&gt;100,100,F101+F98+F99+F100+F101+F102+F103+F104+F105+F106+F107))</f>
        <v>0</v>
      </c>
      <c r="G108" s="33"/>
      <c r="H108" s="33"/>
    </row>
    <row r="109" spans="1:8" ht="13.5" customHeight="1">
      <c r="A109" s="549" t="s">
        <v>95</v>
      </c>
      <c r="B109" s="549"/>
      <c r="C109" s="549"/>
      <c r="D109" s="549"/>
      <c r="E109" s="34">
        <f>E108*C95</f>
        <v>0</v>
      </c>
      <c r="F109" s="33"/>
      <c r="G109" s="33"/>
      <c r="H109" s="33"/>
    </row>
    <row r="111" spans="1:8" ht="41.25" customHeight="1">
      <c r="A111" s="55" t="s">
        <v>96</v>
      </c>
      <c r="B111" s="56" t="s">
        <v>97</v>
      </c>
      <c r="C111" s="56" t="s">
        <v>98</v>
      </c>
      <c r="D111" s="56" t="s">
        <v>99</v>
      </c>
      <c r="E111" s="563" t="s">
        <v>100</v>
      </c>
      <c r="F111" s="563"/>
      <c r="G111" s="560" t="s">
        <v>101</v>
      </c>
      <c r="H111" s="560"/>
    </row>
    <row r="112" spans="1:8" ht="42.75" customHeight="1">
      <c r="A112" s="18" t="s">
        <v>102</v>
      </c>
      <c r="B112" s="18"/>
      <c r="C112" s="57">
        <f>B112*0.1</f>
        <v>0</v>
      </c>
      <c r="D112" s="58">
        <f>$C112/3</f>
        <v>0</v>
      </c>
      <c r="E112" s="561">
        <f>$C112/3</f>
        <v>0</v>
      </c>
      <c r="F112" s="561"/>
      <c r="G112" s="561">
        <f>$C112/3</f>
        <v>0</v>
      </c>
      <c r="H112" s="561"/>
    </row>
    <row r="113" ht="14.25" thickBot="1"/>
    <row r="114" spans="1:8" ht="42" customHeight="1" thickBot="1">
      <c r="A114" s="55" t="s">
        <v>96</v>
      </c>
      <c r="B114" s="56" t="s">
        <v>97</v>
      </c>
      <c r="C114" s="59" t="s">
        <v>103</v>
      </c>
      <c r="D114" s="60" t="s">
        <v>104</v>
      </c>
      <c r="E114" s="562" t="s">
        <v>105</v>
      </c>
      <c r="F114" s="562"/>
      <c r="G114" s="560" t="s">
        <v>106</v>
      </c>
      <c r="H114" s="560"/>
    </row>
    <row r="115" spans="1:8" ht="32.25">
      <c r="A115" s="18" t="s">
        <v>102</v>
      </c>
      <c r="B115" s="18"/>
      <c r="C115" s="57">
        <f>B115*0.05</f>
        <v>0</v>
      </c>
      <c r="D115" s="58">
        <f>$C115/3</f>
        <v>0</v>
      </c>
      <c r="E115" s="561">
        <f>$C115/3</f>
        <v>0</v>
      </c>
      <c r="F115" s="561"/>
      <c r="G115" s="561">
        <f>$C115/3</f>
        <v>0</v>
      </c>
      <c r="H115" s="561"/>
    </row>
    <row r="117" spans="1:8" ht="24">
      <c r="A117" s="564" t="s">
        <v>107</v>
      </c>
      <c r="B117" s="564"/>
      <c r="C117" s="564"/>
      <c r="D117" s="564"/>
      <c r="E117" s="564"/>
      <c r="F117" s="564"/>
      <c r="G117" s="564"/>
      <c r="H117" s="564"/>
    </row>
    <row r="118" spans="1:8" ht="33" customHeight="1">
      <c r="A118" s="565" t="s">
        <v>108</v>
      </c>
      <c r="B118" s="565"/>
      <c r="C118" s="565"/>
      <c r="D118" s="565"/>
      <c r="E118" s="565"/>
      <c r="F118" s="61" t="s">
        <v>9</v>
      </c>
      <c r="G118" s="61" t="s">
        <v>10</v>
      </c>
      <c r="H118" s="61" t="s">
        <v>109</v>
      </c>
    </row>
    <row r="119" spans="1:8" ht="27.75" customHeight="1">
      <c r="A119" s="554" t="s">
        <v>110</v>
      </c>
      <c r="B119" s="554"/>
      <c r="C119" s="554"/>
      <c r="D119" s="554"/>
      <c r="E119" s="554"/>
      <c r="F119" s="62">
        <f>E21+A60+E77+D112+D115</f>
        <v>0</v>
      </c>
      <c r="G119" s="63"/>
      <c r="H119" s="64"/>
    </row>
    <row r="120" spans="1:8" ht="27.75" customHeight="1">
      <c r="A120" s="554" t="s">
        <v>111</v>
      </c>
      <c r="B120" s="554"/>
      <c r="C120" s="554"/>
      <c r="D120" s="554"/>
      <c r="E120" s="554"/>
      <c r="F120" s="62">
        <f>E36+C60+E93+E112+E115</f>
        <v>0</v>
      </c>
      <c r="G120" s="63"/>
      <c r="H120" s="64"/>
    </row>
    <row r="121" spans="1:8" ht="27.75" customHeight="1">
      <c r="A121" s="554" t="s">
        <v>112</v>
      </c>
      <c r="B121" s="554"/>
      <c r="C121" s="554"/>
      <c r="D121" s="554"/>
      <c r="E121" s="554"/>
      <c r="F121" s="62">
        <f>E48+E60+E109+G112+G115</f>
        <v>0</v>
      </c>
      <c r="G121" s="63"/>
      <c r="H121" s="64"/>
    </row>
    <row r="122" spans="1:8" ht="23.25" customHeight="1">
      <c r="A122" s="559" t="s">
        <v>113</v>
      </c>
      <c r="B122" s="559"/>
      <c r="C122" s="559"/>
      <c r="D122" s="559"/>
      <c r="E122" s="559"/>
      <c r="F122" s="65">
        <f>F119+F120+F121</f>
        <v>0</v>
      </c>
      <c r="G122" s="66"/>
      <c r="H122" s="67"/>
    </row>
  </sheetData>
  <sheetProtection/>
  <mergeCells count="43">
    <mergeCell ref="A122:E122"/>
    <mergeCell ref="G111:H111"/>
    <mergeCell ref="E112:F112"/>
    <mergeCell ref="G112:H112"/>
    <mergeCell ref="E114:F114"/>
    <mergeCell ref="G114:H114"/>
    <mergeCell ref="E115:F115"/>
    <mergeCell ref="G115:H115"/>
    <mergeCell ref="E111:F111"/>
    <mergeCell ref="A117:H117"/>
    <mergeCell ref="A118:E118"/>
    <mergeCell ref="A119:E119"/>
    <mergeCell ref="A120:E120"/>
    <mergeCell ref="A121:E121"/>
    <mergeCell ref="A77:D77"/>
    <mergeCell ref="A92:D92"/>
    <mergeCell ref="A93:D93"/>
    <mergeCell ref="A108:D108"/>
    <mergeCell ref="A109:D109"/>
    <mergeCell ref="A76:D76"/>
    <mergeCell ref="A50:H50"/>
    <mergeCell ref="A57:D57"/>
    <mergeCell ref="A58:D58"/>
    <mergeCell ref="A59:B59"/>
    <mergeCell ref="C59:D59"/>
    <mergeCell ref="E59:H59"/>
    <mergeCell ref="A60:B60"/>
    <mergeCell ref="C60:D60"/>
    <mergeCell ref="E60:H60"/>
    <mergeCell ref="A62:H62"/>
    <mergeCell ref="F63:G63"/>
    <mergeCell ref="A48:D48"/>
    <mergeCell ref="A1:H1"/>
    <mergeCell ref="A2:H2"/>
    <mergeCell ref="F3:G3"/>
    <mergeCell ref="A14:A19"/>
    <mergeCell ref="C14:C19"/>
    <mergeCell ref="H14:H19"/>
    <mergeCell ref="A20:D20"/>
    <mergeCell ref="A21:D21"/>
    <mergeCell ref="A35:D35"/>
    <mergeCell ref="A36:D36"/>
    <mergeCell ref="A47:D47"/>
  </mergeCells>
  <printOptions/>
  <pageMargins left="0.3152777777777781" right="0.3152777777777781" top="0.5118055555555561" bottom="0.5118055555555561" header="0.5118055555555561" footer="0.5118055555555561"/>
  <pageSetup fitToHeight="0" fitToWidth="0" orientation="portrait" paperSize="9"/>
</worksheet>
</file>

<file path=xl/worksheets/sheet10.xml><?xml version="1.0" encoding="utf-8"?>
<worksheet xmlns="http://schemas.openxmlformats.org/spreadsheetml/2006/main" xmlns:r="http://schemas.openxmlformats.org/officeDocument/2006/relationships">
  <sheetPr>
    <tabColor theme="7" tint="0.39998000860214233"/>
  </sheetPr>
  <dimension ref="A1:H112"/>
  <sheetViews>
    <sheetView zoomScale="85" zoomScaleNormal="85" zoomScalePageLayoutView="0" workbookViewId="0" topLeftCell="A94">
      <selection activeCell="E88" sqref="E88"/>
    </sheetView>
  </sheetViews>
  <sheetFormatPr defaultColWidth="10.625" defaultRowHeight="16.5"/>
  <cols>
    <col min="1" max="1" width="12.375" style="312" customWidth="1"/>
    <col min="2" max="2" width="25.625" style="91" customWidth="1"/>
    <col min="3" max="3" width="10.125" style="129" customWidth="1"/>
    <col min="4" max="4" width="62.125" style="91" customWidth="1"/>
    <col min="5" max="8" width="6.625" style="312" customWidth="1"/>
    <col min="9" max="9" width="10.625" style="312" customWidth="1"/>
    <col min="10" max="16384" width="10.625" style="312" customWidth="1"/>
  </cols>
  <sheetData>
    <row r="1" spans="1:8" ht="48.75" customHeight="1">
      <c r="A1" s="568" t="s">
        <v>870</v>
      </c>
      <c r="B1" s="569"/>
      <c r="C1" s="569"/>
      <c r="D1" s="569"/>
      <c r="E1" s="569"/>
      <c r="F1" s="569"/>
      <c r="G1" s="569"/>
      <c r="H1" s="569"/>
    </row>
    <row r="2" spans="1:8" ht="21" customHeight="1" thickBot="1">
      <c r="A2" s="570" t="s">
        <v>585</v>
      </c>
      <c r="B2" s="570"/>
      <c r="C2" s="570"/>
      <c r="D2" s="570"/>
      <c r="E2" s="570"/>
      <c r="F2" s="570"/>
      <c r="G2" s="570"/>
      <c r="H2" s="570"/>
    </row>
    <row r="3" spans="1:8" ht="35.25" customHeight="1" thickBot="1" thickTop="1">
      <c r="A3" s="79" t="s">
        <v>2</v>
      </c>
      <c r="B3" s="80"/>
      <c r="C3" s="81"/>
      <c r="D3" s="393" t="s">
        <v>116</v>
      </c>
      <c r="E3" s="83"/>
      <c r="F3" s="571" t="s">
        <v>713</v>
      </c>
      <c r="G3" s="571"/>
      <c r="H3" s="84">
        <f>$C$3+$C$23+$C$38</f>
        <v>0</v>
      </c>
    </row>
    <row r="4" spans="1:8" ht="72" thickBot="1" thickTop="1">
      <c r="A4" s="252" t="s">
        <v>5</v>
      </c>
      <c r="B4" s="252" t="s">
        <v>6</v>
      </c>
      <c r="C4" s="253" t="s">
        <v>7</v>
      </c>
      <c r="D4" s="85" t="s">
        <v>8</v>
      </c>
      <c r="E4" s="86" t="s">
        <v>118</v>
      </c>
      <c r="F4" s="87" t="s">
        <v>119</v>
      </c>
      <c r="G4" s="87" t="s">
        <v>652</v>
      </c>
      <c r="H4" s="302" t="s">
        <v>789</v>
      </c>
    </row>
    <row r="5" spans="1:8" ht="47.25" thickTop="1">
      <c r="A5" s="254">
        <v>1</v>
      </c>
      <c r="B5" s="88" t="s">
        <v>13</v>
      </c>
      <c r="C5" s="90">
        <v>30</v>
      </c>
      <c r="D5" s="89" t="s">
        <v>586</v>
      </c>
      <c r="E5" s="255"/>
      <c r="F5" s="256"/>
      <c r="G5" s="90"/>
      <c r="H5" s="254"/>
    </row>
    <row r="6" spans="1:8" ht="93">
      <c r="A6" s="254">
        <v>2</v>
      </c>
      <c r="B6" s="91" t="s">
        <v>15</v>
      </c>
      <c r="C6" s="90">
        <v>25</v>
      </c>
      <c r="D6" s="92" t="s">
        <v>122</v>
      </c>
      <c r="E6" s="258"/>
      <c r="F6" s="256"/>
      <c r="G6" s="90"/>
      <c r="H6" s="254"/>
    </row>
    <row r="7" spans="1:8" ht="62.25">
      <c r="A7" s="254">
        <v>3</v>
      </c>
      <c r="B7" s="88" t="s">
        <v>17</v>
      </c>
      <c r="C7" s="90">
        <v>20</v>
      </c>
      <c r="D7" s="92" t="s">
        <v>714</v>
      </c>
      <c r="E7" s="258"/>
      <c r="F7" s="256"/>
      <c r="G7" s="90"/>
      <c r="H7" s="254"/>
    </row>
    <row r="8" spans="1:8" ht="124.5">
      <c r="A8" s="254">
        <v>4</v>
      </c>
      <c r="B8" s="88" t="s">
        <v>19</v>
      </c>
      <c r="C8" s="90">
        <v>30</v>
      </c>
      <c r="D8" s="92" t="s">
        <v>20</v>
      </c>
      <c r="E8" s="258"/>
      <c r="F8" s="256"/>
      <c r="G8" s="90"/>
      <c r="H8" s="254"/>
    </row>
    <row r="9" spans="1:8" ht="62.25">
      <c r="A9" s="254">
        <v>5</v>
      </c>
      <c r="B9" s="88" t="s">
        <v>21</v>
      </c>
      <c r="C9" s="90">
        <v>10</v>
      </c>
      <c r="D9" s="92" t="s">
        <v>201</v>
      </c>
      <c r="E9" s="258"/>
      <c r="F9" s="256"/>
      <c r="G9" s="90"/>
      <c r="H9" s="254"/>
    </row>
    <row r="10" spans="1:8" ht="108.75">
      <c r="A10" s="254">
        <v>6</v>
      </c>
      <c r="B10" s="88" t="s">
        <v>23</v>
      </c>
      <c r="C10" s="90">
        <v>10</v>
      </c>
      <c r="D10" s="92" t="s">
        <v>126</v>
      </c>
      <c r="E10" s="258"/>
      <c r="F10" s="256"/>
      <c r="G10" s="90"/>
      <c r="H10" s="254"/>
    </row>
    <row r="11" spans="1:8" ht="62.25">
      <c r="A11" s="254">
        <v>7</v>
      </c>
      <c r="B11" s="93" t="s">
        <v>25</v>
      </c>
      <c r="C11" s="90">
        <v>5</v>
      </c>
      <c r="D11" s="92" t="s">
        <v>171</v>
      </c>
      <c r="E11" s="258"/>
      <c r="F11" s="256"/>
      <c r="G11" s="90"/>
      <c r="H11" s="254"/>
    </row>
    <row r="12" spans="1:8" ht="62.25">
      <c r="A12" s="254">
        <v>8</v>
      </c>
      <c r="B12" s="88" t="s">
        <v>27</v>
      </c>
      <c r="C12" s="90">
        <v>10</v>
      </c>
      <c r="D12" s="92" t="s">
        <v>715</v>
      </c>
      <c r="E12" s="258"/>
      <c r="F12" s="256"/>
      <c r="G12" s="90"/>
      <c r="H12" s="254"/>
    </row>
    <row r="13" spans="1:8" ht="78">
      <c r="A13" s="254">
        <v>9</v>
      </c>
      <c r="B13" s="88" t="s">
        <v>970</v>
      </c>
      <c r="C13" s="90">
        <v>10</v>
      </c>
      <c r="D13" s="92" t="s">
        <v>172</v>
      </c>
      <c r="E13" s="258"/>
      <c r="F13" s="256"/>
      <c r="G13" s="90"/>
      <c r="H13" s="254"/>
    </row>
    <row r="14" spans="1:8" ht="15.75" customHeight="1">
      <c r="A14" s="615">
        <v>10</v>
      </c>
      <c r="B14" s="93" t="s">
        <v>31</v>
      </c>
      <c r="C14" s="572" t="s">
        <v>32</v>
      </c>
      <c r="D14" s="94" t="s">
        <v>33</v>
      </c>
      <c r="E14" s="262"/>
      <c r="F14" s="263"/>
      <c r="G14" s="95"/>
      <c r="H14" s="572" t="s">
        <v>804</v>
      </c>
    </row>
    <row r="15" spans="1:8" ht="62.25">
      <c r="A15" s="615"/>
      <c r="B15" s="93" t="s">
        <v>35</v>
      </c>
      <c r="C15" s="572"/>
      <c r="D15" s="94" t="s">
        <v>36</v>
      </c>
      <c r="E15" s="262"/>
      <c r="F15" s="263"/>
      <c r="G15" s="95"/>
      <c r="H15" s="572"/>
    </row>
    <row r="16" spans="1:8" ht="46.5">
      <c r="A16" s="615"/>
      <c r="B16" s="93" t="s">
        <v>37</v>
      </c>
      <c r="C16" s="572"/>
      <c r="D16" s="94" t="s">
        <v>38</v>
      </c>
      <c r="E16" s="262"/>
      <c r="F16" s="263"/>
      <c r="G16" s="95"/>
      <c r="H16" s="572"/>
    </row>
    <row r="17" spans="1:8" ht="30.75">
      <c r="A17" s="615"/>
      <c r="B17" s="93" t="s">
        <v>39</v>
      </c>
      <c r="C17" s="572"/>
      <c r="D17" s="94" t="s">
        <v>40</v>
      </c>
      <c r="E17" s="262"/>
      <c r="F17" s="263"/>
      <c r="G17" s="95"/>
      <c r="H17" s="572"/>
    </row>
    <row r="18" spans="1:8" ht="62.25">
      <c r="A18" s="615"/>
      <c r="B18" s="93" t="s">
        <v>41</v>
      </c>
      <c r="C18" s="572"/>
      <c r="D18" s="94" t="s">
        <v>42</v>
      </c>
      <c r="E18" s="262"/>
      <c r="F18" s="263"/>
      <c r="G18" s="95"/>
      <c r="H18" s="572"/>
    </row>
    <row r="19" spans="1:8" ht="47.25" thickBot="1">
      <c r="A19" s="615"/>
      <c r="B19" s="88" t="s">
        <v>43</v>
      </c>
      <c r="C19" s="572"/>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18.75" customHeight="1">
      <c r="A21" s="572" t="s">
        <v>46</v>
      </c>
      <c r="B21" s="572"/>
      <c r="C21" s="572"/>
      <c r="D21" s="572"/>
      <c r="E21" s="98">
        <f>$E$20*$C$3</f>
        <v>0</v>
      </c>
      <c r="F21" s="98">
        <f>$F$20*$C$3</f>
        <v>0</v>
      </c>
      <c r="G21" s="90"/>
      <c r="H21" s="90"/>
    </row>
    <row r="22" ht="15.75" thickBot="1"/>
    <row r="23" spans="1:8" ht="21" customHeight="1" thickBot="1" thickTop="1">
      <c r="A23" s="79" t="s">
        <v>47</v>
      </c>
      <c r="B23" s="80"/>
      <c r="C23" s="127"/>
      <c r="D23" s="128" t="s">
        <v>116</v>
      </c>
      <c r="E23" s="83"/>
      <c r="F23" s="83"/>
      <c r="G23" s="83"/>
      <c r="H23" s="83"/>
    </row>
    <row r="24" spans="1:8" ht="72" thickBot="1" thickTop="1">
      <c r="A24" s="252" t="s">
        <v>5</v>
      </c>
      <c r="B24" s="87" t="s">
        <v>6</v>
      </c>
      <c r="C24" s="120" t="s">
        <v>7</v>
      </c>
      <c r="D24" s="85" t="s">
        <v>8</v>
      </c>
      <c r="E24" s="86" t="s">
        <v>118</v>
      </c>
      <c r="F24" s="87" t="s">
        <v>119</v>
      </c>
      <c r="G24" s="87" t="s">
        <v>652</v>
      </c>
      <c r="H24" s="302" t="s">
        <v>789</v>
      </c>
    </row>
    <row r="25" spans="1:8" ht="47.25" thickTop="1">
      <c r="A25" s="254">
        <v>1</v>
      </c>
      <c r="B25" s="93" t="s">
        <v>48</v>
      </c>
      <c r="C25" s="90">
        <v>20</v>
      </c>
      <c r="D25" s="99" t="s">
        <v>130</v>
      </c>
      <c r="E25" s="315"/>
      <c r="F25" s="316"/>
      <c r="G25" s="303"/>
      <c r="H25" s="303"/>
    </row>
    <row r="26" spans="1:8" ht="46.5">
      <c r="A26" s="254">
        <v>2</v>
      </c>
      <c r="B26" s="93" t="s">
        <v>50</v>
      </c>
      <c r="C26" s="90">
        <v>20</v>
      </c>
      <c r="D26" s="99" t="s">
        <v>130</v>
      </c>
      <c r="E26" s="317"/>
      <c r="F26" s="316"/>
      <c r="G26" s="303"/>
      <c r="H26" s="303"/>
    </row>
    <row r="27" spans="1:8" ht="227.25" customHeight="1">
      <c r="A27" s="254">
        <v>3</v>
      </c>
      <c r="B27" s="93" t="s">
        <v>51</v>
      </c>
      <c r="C27" s="90">
        <v>20</v>
      </c>
      <c r="D27" s="265" t="s">
        <v>131</v>
      </c>
      <c r="E27" s="317"/>
      <c r="F27" s="316"/>
      <c r="G27" s="303"/>
      <c r="H27" s="303"/>
    </row>
    <row r="28" spans="1:8" ht="162.75" customHeight="1">
      <c r="A28" s="254">
        <v>4</v>
      </c>
      <c r="B28" s="93" t="s">
        <v>53</v>
      </c>
      <c r="C28" s="90">
        <v>20</v>
      </c>
      <c r="D28" s="99" t="s">
        <v>971</v>
      </c>
      <c r="E28" s="317"/>
      <c r="F28" s="316"/>
      <c r="G28" s="303"/>
      <c r="H28" s="303"/>
    </row>
    <row r="29" spans="1:8" ht="46.5">
      <c r="A29" s="254">
        <v>5</v>
      </c>
      <c r="B29" s="93" t="s">
        <v>55</v>
      </c>
      <c r="C29" s="90">
        <v>20</v>
      </c>
      <c r="D29" s="99" t="s">
        <v>132</v>
      </c>
      <c r="E29" s="317"/>
      <c r="F29" s="316"/>
      <c r="G29" s="303"/>
      <c r="H29" s="303"/>
    </row>
    <row r="30" spans="1:8" ht="116.25" customHeight="1">
      <c r="A30" s="254">
        <v>6</v>
      </c>
      <c r="B30" s="93" t="s">
        <v>133</v>
      </c>
      <c r="C30" s="90">
        <v>20</v>
      </c>
      <c r="D30" s="99" t="s">
        <v>173</v>
      </c>
      <c r="E30" s="317"/>
      <c r="F30" s="316"/>
      <c r="G30" s="303"/>
      <c r="H30" s="93" t="s">
        <v>59</v>
      </c>
    </row>
    <row r="31" spans="1:8" ht="78">
      <c r="A31" s="254">
        <v>7</v>
      </c>
      <c r="B31" s="93" t="s">
        <v>60</v>
      </c>
      <c r="C31" s="90">
        <v>10</v>
      </c>
      <c r="D31" s="99" t="s">
        <v>135</v>
      </c>
      <c r="E31" s="317"/>
      <c r="F31" s="316"/>
      <c r="G31" s="303"/>
      <c r="H31" s="303"/>
    </row>
    <row r="32" spans="1:8" ht="30.75">
      <c r="A32" s="254">
        <v>8</v>
      </c>
      <c r="B32" s="93" t="s">
        <v>972</v>
      </c>
      <c r="C32" s="90">
        <v>5</v>
      </c>
      <c r="D32" s="99" t="s">
        <v>63</v>
      </c>
      <c r="E32" s="317"/>
      <c r="F32" s="316"/>
      <c r="G32" s="303"/>
      <c r="H32" s="303"/>
    </row>
    <row r="33" spans="1:8" ht="108.75">
      <c r="A33" s="254">
        <v>9</v>
      </c>
      <c r="B33" s="93" t="s">
        <v>64</v>
      </c>
      <c r="C33" s="90">
        <v>15</v>
      </c>
      <c r="D33" s="340" t="s">
        <v>136</v>
      </c>
      <c r="E33" s="317"/>
      <c r="F33" s="316"/>
      <c r="G33" s="303"/>
      <c r="H33" s="303"/>
    </row>
    <row r="34" spans="1:8" ht="187.5" thickBot="1">
      <c r="A34" s="254">
        <v>10</v>
      </c>
      <c r="B34" s="93" t="s">
        <v>973</v>
      </c>
      <c r="C34" s="90" t="s">
        <v>32</v>
      </c>
      <c r="D34" s="99" t="s">
        <v>974</v>
      </c>
      <c r="E34" s="318"/>
      <c r="F34" s="316"/>
      <c r="G34" s="303"/>
      <c r="H34" s="93" t="s">
        <v>706</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ht="15.75" thickBot="1"/>
    <row r="38" spans="1:8" ht="24" customHeight="1" thickBot="1" thickTop="1">
      <c r="A38" s="79" t="s">
        <v>68</v>
      </c>
      <c r="B38" s="80"/>
      <c r="C38" s="127"/>
      <c r="D38" s="128" t="s">
        <v>116</v>
      </c>
      <c r="E38" s="83"/>
      <c r="F38" s="83"/>
      <c r="G38" s="83"/>
      <c r="H38" s="83"/>
    </row>
    <row r="39" spans="1:8" ht="72" thickBot="1" thickTop="1">
      <c r="A39" s="252" t="s">
        <v>5</v>
      </c>
      <c r="B39" s="87" t="s">
        <v>6</v>
      </c>
      <c r="C39" s="120" t="s">
        <v>7</v>
      </c>
      <c r="D39" s="85" t="s">
        <v>8</v>
      </c>
      <c r="E39" s="86" t="s">
        <v>118</v>
      </c>
      <c r="F39" s="87" t="s">
        <v>119</v>
      </c>
      <c r="G39" s="87" t="s">
        <v>652</v>
      </c>
      <c r="H39" s="302" t="s">
        <v>789</v>
      </c>
    </row>
    <row r="40" spans="1:8" ht="47.25" thickTop="1">
      <c r="A40" s="254">
        <v>1</v>
      </c>
      <c r="B40" s="93" t="s">
        <v>69</v>
      </c>
      <c r="C40" s="90">
        <v>30</v>
      </c>
      <c r="D40" s="99" t="s">
        <v>70</v>
      </c>
      <c r="E40" s="315"/>
      <c r="F40" s="316"/>
      <c r="G40" s="303"/>
      <c r="H40" s="303"/>
    </row>
    <row r="41" spans="1:8" ht="220.5">
      <c r="A41" s="254">
        <v>2</v>
      </c>
      <c r="B41" s="93" t="s">
        <v>71</v>
      </c>
      <c r="C41" s="90">
        <v>20</v>
      </c>
      <c r="D41" s="265" t="s">
        <v>72</v>
      </c>
      <c r="E41" s="317"/>
      <c r="F41" s="316"/>
      <c r="G41" s="303"/>
      <c r="H41" s="303"/>
    </row>
    <row r="42" spans="1:8" ht="186.75">
      <c r="A42" s="254">
        <v>3</v>
      </c>
      <c r="B42" s="93" t="s">
        <v>73</v>
      </c>
      <c r="C42" s="90">
        <v>30</v>
      </c>
      <c r="D42" s="99" t="s">
        <v>74</v>
      </c>
      <c r="E42" s="317"/>
      <c r="F42" s="316"/>
      <c r="G42" s="303"/>
      <c r="H42" s="93" t="s">
        <v>75</v>
      </c>
    </row>
    <row r="43" spans="1:8" ht="62.25">
      <c r="A43" s="254">
        <v>4</v>
      </c>
      <c r="B43" s="93" t="s">
        <v>76</v>
      </c>
      <c r="C43" s="90">
        <v>10</v>
      </c>
      <c r="D43" s="99" t="s">
        <v>137</v>
      </c>
      <c r="E43" s="317"/>
      <c r="F43" s="316"/>
      <c r="G43" s="303"/>
      <c r="H43" s="303"/>
    </row>
    <row r="44" spans="1:8" ht="218.25">
      <c r="A44" s="254">
        <v>5</v>
      </c>
      <c r="B44" s="93" t="s">
        <v>78</v>
      </c>
      <c r="C44" s="90">
        <v>40</v>
      </c>
      <c r="D44" s="99" t="s">
        <v>79</v>
      </c>
      <c r="E44" s="317"/>
      <c r="F44" s="316"/>
      <c r="G44" s="303"/>
      <c r="H44" s="303"/>
    </row>
    <row r="45" spans="1:8" ht="30.75">
      <c r="A45" s="254">
        <v>6</v>
      </c>
      <c r="B45" s="93" t="s">
        <v>80</v>
      </c>
      <c r="C45" s="90">
        <v>20</v>
      </c>
      <c r="D45" s="99" t="s">
        <v>138</v>
      </c>
      <c r="E45" s="317"/>
      <c r="F45" s="316"/>
      <c r="G45" s="303"/>
      <c r="H45" s="303"/>
    </row>
    <row r="46" spans="1:8" ht="187.5" thickBot="1">
      <c r="A46" s="254">
        <v>7</v>
      </c>
      <c r="B46" s="93" t="s">
        <v>82</v>
      </c>
      <c r="C46" s="90" t="s">
        <v>32</v>
      </c>
      <c r="D46" s="99" t="s">
        <v>83</v>
      </c>
      <c r="E46" s="318"/>
      <c r="F46" s="316"/>
      <c r="G46" s="303"/>
      <c r="H46" s="93" t="s">
        <v>706</v>
      </c>
    </row>
    <row r="47" spans="1:8" ht="19.5" customHeight="1" thickTop="1">
      <c r="A47" s="572" t="s">
        <v>45</v>
      </c>
      <c r="B47" s="572"/>
      <c r="C47" s="572"/>
      <c r="D47" s="572"/>
      <c r="E47" s="96">
        <f>MIN(100,IF($E$40+$E$46&gt;100,100,$E$40+$E$41+$E$42+$E$43+$E$44+$E$45+$E$46))</f>
        <v>0</v>
      </c>
      <c r="F47" s="97">
        <f>MIN(100,IF($F$40+$F$46&gt;100,100,$F$40+$F$41+$F$42+$F$43+$F$44+$F$45+$F$46))</f>
        <v>0</v>
      </c>
      <c r="G47" s="90"/>
      <c r="H47" s="90"/>
    </row>
    <row r="48" spans="1:8" ht="21.75" customHeight="1">
      <c r="A48" s="572" t="s">
        <v>84</v>
      </c>
      <c r="B48" s="572"/>
      <c r="C48" s="572"/>
      <c r="D48" s="572"/>
      <c r="E48" s="98">
        <f>$E$47*$C$38</f>
        <v>0</v>
      </c>
      <c r="F48" s="98">
        <f>$F$47*$C$38</f>
        <v>0</v>
      </c>
      <c r="G48" s="90"/>
      <c r="H48" s="90"/>
    </row>
    <row r="50" spans="1:8" ht="15">
      <c r="A50" s="616" t="s">
        <v>588</v>
      </c>
      <c r="B50" s="616"/>
      <c r="C50" s="616"/>
      <c r="D50" s="616"/>
      <c r="E50" s="616"/>
      <c r="F50" s="616"/>
      <c r="G50" s="616"/>
      <c r="H50" s="616"/>
    </row>
    <row r="51" spans="1:8" ht="65.25" customHeight="1" thickBot="1">
      <c r="A51" s="271" t="s">
        <v>5</v>
      </c>
      <c r="B51" s="271" t="s">
        <v>6</v>
      </c>
      <c r="C51" s="271" t="s">
        <v>7</v>
      </c>
      <c r="D51" s="100" t="s">
        <v>8</v>
      </c>
      <c r="E51" s="86" t="s">
        <v>118</v>
      </c>
      <c r="F51" s="87" t="s">
        <v>119</v>
      </c>
      <c r="G51" s="87" t="s">
        <v>652</v>
      </c>
      <c r="H51" s="302" t="s">
        <v>789</v>
      </c>
    </row>
    <row r="52" spans="1:8" s="343" customFormat="1" ht="193.5" customHeight="1" thickTop="1">
      <c r="A52" s="395">
        <v>1</v>
      </c>
      <c r="B52" s="88" t="s">
        <v>807</v>
      </c>
      <c r="C52" s="395">
        <v>50</v>
      </c>
      <c r="D52" s="279" t="s">
        <v>808</v>
      </c>
      <c r="E52" s="366"/>
      <c r="F52" s="342"/>
      <c r="G52" s="390"/>
      <c r="H52" s="390"/>
    </row>
    <row r="53" spans="1:8" s="343" customFormat="1" ht="317.25">
      <c r="A53" s="395">
        <v>2</v>
      </c>
      <c r="B53" s="88" t="s">
        <v>809</v>
      </c>
      <c r="C53" s="395">
        <v>50</v>
      </c>
      <c r="D53" s="279" t="s">
        <v>810</v>
      </c>
      <c r="E53" s="367"/>
      <c r="F53" s="342"/>
      <c r="G53" s="390"/>
      <c r="H53" s="390"/>
    </row>
    <row r="54" spans="1:8" ht="202.5">
      <c r="A54" s="395">
        <v>3</v>
      </c>
      <c r="B54" s="93" t="s">
        <v>248</v>
      </c>
      <c r="C54" s="395">
        <v>50</v>
      </c>
      <c r="D54" s="99" t="s">
        <v>249</v>
      </c>
      <c r="E54" s="317"/>
      <c r="F54" s="316"/>
      <c r="G54" s="303"/>
      <c r="H54" s="303"/>
    </row>
    <row r="55" spans="1:8" ht="13.5" customHeight="1">
      <c r="A55" s="572" t="s">
        <v>45</v>
      </c>
      <c r="B55" s="572"/>
      <c r="C55" s="572"/>
      <c r="D55" s="572"/>
      <c r="E55" s="96">
        <f>MIN(100,IF($E$52+$E$54&gt;100,100,$E$52+$E$53+$E$54))</f>
        <v>0</v>
      </c>
      <c r="F55" s="96">
        <f>MIN(100,IF($F$52+$F$54&gt;100,100,$F$52+$F$53+$F$54))</f>
        <v>0</v>
      </c>
      <c r="G55" s="90"/>
      <c r="H55" s="90"/>
    </row>
    <row r="56" spans="1:8" ht="13.5" customHeight="1">
      <c r="A56" s="585" t="s">
        <v>86</v>
      </c>
      <c r="B56" s="585"/>
      <c r="C56" s="585"/>
      <c r="D56" s="585"/>
      <c r="E56" s="106">
        <f>$E$55*0.15</f>
        <v>0</v>
      </c>
      <c r="F56" s="106">
        <f>$F$55*0.15</f>
        <v>0</v>
      </c>
      <c r="G56" s="95"/>
      <c r="H56" s="95"/>
    </row>
    <row r="57" spans="1:8" ht="30.75" customHeight="1">
      <c r="A57" s="586" t="s">
        <v>157</v>
      </c>
      <c r="B57" s="586"/>
      <c r="C57" s="586" t="s">
        <v>158</v>
      </c>
      <c r="D57" s="586"/>
      <c r="E57" s="586" t="s">
        <v>159</v>
      </c>
      <c r="F57" s="586"/>
      <c r="G57" s="586"/>
      <c r="H57" s="586"/>
    </row>
    <row r="58" spans="1:8" ht="13.5" customHeight="1">
      <c r="A58" s="566">
        <f>$E$56/3</f>
        <v>0</v>
      </c>
      <c r="B58" s="566"/>
      <c r="C58" s="566">
        <f>$E$56/3</f>
        <v>0</v>
      </c>
      <c r="D58" s="566"/>
      <c r="E58" s="566">
        <f>$E$56/3</f>
        <v>0</v>
      </c>
      <c r="F58" s="566"/>
      <c r="G58" s="566"/>
      <c r="H58" s="566"/>
    </row>
    <row r="59" spans="1:8" ht="15">
      <c r="A59" s="626">
        <f>$F$56/3</f>
        <v>0</v>
      </c>
      <c r="B59" s="626"/>
      <c r="C59" s="567">
        <f>$F$56/3</f>
        <v>0</v>
      </c>
      <c r="D59" s="567"/>
      <c r="E59" s="626">
        <f>$F$56/3</f>
        <v>0</v>
      </c>
      <c r="F59" s="626"/>
      <c r="G59" s="626"/>
      <c r="H59" s="626"/>
    </row>
    <row r="60" spans="1:8" ht="32.25" customHeight="1" thickBot="1">
      <c r="A60" s="617" t="s">
        <v>787</v>
      </c>
      <c r="B60" s="617"/>
      <c r="C60" s="617"/>
      <c r="D60" s="617"/>
      <c r="E60" s="617"/>
      <c r="F60" s="617"/>
      <c r="G60" s="617"/>
      <c r="H60" s="617"/>
    </row>
    <row r="61" spans="1:8" ht="29.25" customHeight="1" thickBot="1" thickTop="1">
      <c r="A61" s="79" t="s">
        <v>2</v>
      </c>
      <c r="B61" s="80"/>
      <c r="C61" s="127"/>
      <c r="D61" s="128" t="s">
        <v>733</v>
      </c>
      <c r="E61" s="83"/>
      <c r="F61" s="571" t="s">
        <v>734</v>
      </c>
      <c r="G61" s="571"/>
      <c r="H61" s="84">
        <f>C61+C75+C86</f>
        <v>0</v>
      </c>
    </row>
    <row r="62" spans="1:8" ht="72" thickBot="1" thickTop="1">
      <c r="A62" s="252" t="s">
        <v>5</v>
      </c>
      <c r="B62" s="87" t="s">
        <v>6</v>
      </c>
      <c r="C62" s="120" t="s">
        <v>7</v>
      </c>
      <c r="D62" s="85" t="s">
        <v>8</v>
      </c>
      <c r="E62" s="86" t="s">
        <v>118</v>
      </c>
      <c r="F62" s="87" t="s">
        <v>119</v>
      </c>
      <c r="G62" s="87" t="s">
        <v>652</v>
      </c>
      <c r="H62" s="302" t="s">
        <v>789</v>
      </c>
    </row>
    <row r="63" spans="1:8" ht="63" thickTop="1">
      <c r="A63" s="254">
        <v>1</v>
      </c>
      <c r="B63" s="91" t="s">
        <v>840</v>
      </c>
      <c r="C63" s="90" t="s">
        <v>342</v>
      </c>
      <c r="D63" s="92" t="s">
        <v>841</v>
      </c>
      <c r="E63" s="255"/>
      <c r="F63" s="256"/>
      <c r="G63" s="90"/>
      <c r="H63" s="254"/>
    </row>
    <row r="64" spans="1:8" ht="62.25">
      <c r="A64" s="254">
        <v>2</v>
      </c>
      <c r="B64" s="88" t="s">
        <v>842</v>
      </c>
      <c r="C64" s="90" t="s">
        <v>208</v>
      </c>
      <c r="D64" s="92" t="s">
        <v>843</v>
      </c>
      <c r="E64" s="258"/>
      <c r="F64" s="256"/>
      <c r="G64" s="90"/>
      <c r="H64" s="254"/>
    </row>
    <row r="65" spans="1:8" ht="78">
      <c r="A65" s="254">
        <v>3</v>
      </c>
      <c r="B65" s="88" t="s">
        <v>299</v>
      </c>
      <c r="C65" s="90" t="s">
        <v>342</v>
      </c>
      <c r="D65" s="92" t="s">
        <v>844</v>
      </c>
      <c r="E65" s="258"/>
      <c r="F65" s="256"/>
      <c r="G65" s="90"/>
      <c r="H65" s="254"/>
    </row>
    <row r="66" spans="1:8" ht="62.25">
      <c r="A66" s="254">
        <v>4</v>
      </c>
      <c r="B66" s="88" t="s">
        <v>252</v>
      </c>
      <c r="C66" s="90" t="s">
        <v>342</v>
      </c>
      <c r="D66" s="92" t="s">
        <v>845</v>
      </c>
      <c r="E66" s="258"/>
      <c r="F66" s="256"/>
      <c r="G66" s="90"/>
      <c r="H66" s="254"/>
    </row>
    <row r="67" spans="1:8" ht="93">
      <c r="A67" s="254">
        <v>5</v>
      </c>
      <c r="B67" s="88" t="s">
        <v>282</v>
      </c>
      <c r="C67" s="90" t="s">
        <v>208</v>
      </c>
      <c r="D67" s="92" t="s">
        <v>846</v>
      </c>
      <c r="E67" s="258"/>
      <c r="F67" s="256"/>
      <c r="G67" s="90"/>
      <c r="H67" s="254"/>
    </row>
    <row r="68" spans="1:8" ht="93">
      <c r="A68" s="254">
        <v>6</v>
      </c>
      <c r="B68" s="88" t="s">
        <v>847</v>
      </c>
      <c r="C68" s="90" t="s">
        <v>208</v>
      </c>
      <c r="D68" s="92" t="s">
        <v>848</v>
      </c>
      <c r="E68" s="258"/>
      <c r="F68" s="256"/>
      <c r="G68" s="90"/>
      <c r="H68" s="254"/>
    </row>
    <row r="69" spans="1:8" ht="46.5">
      <c r="A69" s="254">
        <v>7</v>
      </c>
      <c r="B69" s="93" t="s">
        <v>849</v>
      </c>
      <c r="C69" s="90" t="s">
        <v>208</v>
      </c>
      <c r="D69" s="92" t="s">
        <v>850</v>
      </c>
      <c r="E69" s="258"/>
      <c r="F69" s="256"/>
      <c r="G69" s="90"/>
      <c r="H69" s="254"/>
    </row>
    <row r="70" spans="1:8" ht="62.25">
      <c r="A70" s="254">
        <v>8</v>
      </c>
      <c r="B70" s="88" t="s">
        <v>294</v>
      </c>
      <c r="C70" s="90" t="s">
        <v>208</v>
      </c>
      <c r="D70" s="92" t="s">
        <v>851</v>
      </c>
      <c r="E70" s="258"/>
      <c r="F70" s="256"/>
      <c r="G70" s="90"/>
      <c r="H70" s="254"/>
    </row>
    <row r="71" spans="1:8" ht="15.75" thickBot="1">
      <c r="A71" s="254">
        <v>9</v>
      </c>
      <c r="B71" s="88" t="s">
        <v>300</v>
      </c>
      <c r="C71" s="90" t="s">
        <v>208</v>
      </c>
      <c r="D71" s="91" t="s">
        <v>852</v>
      </c>
      <c r="E71" s="264"/>
      <c r="F71" s="256"/>
      <c r="G71" s="90"/>
      <c r="H71" s="254"/>
    </row>
    <row r="72" spans="1:8" ht="14.25" customHeight="1" thickTop="1">
      <c r="A72" s="572" t="s">
        <v>45</v>
      </c>
      <c r="B72" s="572"/>
      <c r="C72" s="572"/>
      <c r="D72" s="572"/>
      <c r="E72" s="96">
        <f>MIN(100,IF($E$63+$E$71&gt;100,100,$E$63+$E$64+$E$65+$E$66+$E$67+$E$68+$E$69+$E$70+$E$71))</f>
        <v>0</v>
      </c>
      <c r="F72" s="96">
        <f>MIN(100,IF($F$63+$F$71&gt;100,100,$F$63+$F$64+$F$65+$F$66+$F$67+$F$68+$F$69+$F$70+$F$71))</f>
        <v>0</v>
      </c>
      <c r="G72" s="90"/>
      <c r="H72" s="90"/>
    </row>
    <row r="73" spans="1:8" ht="13.5" customHeight="1">
      <c r="A73" s="572" t="s">
        <v>93</v>
      </c>
      <c r="B73" s="572"/>
      <c r="C73" s="572"/>
      <c r="D73" s="572"/>
      <c r="E73" s="98">
        <f>$E$72*$C$61</f>
        <v>0</v>
      </c>
      <c r="F73" s="98">
        <f>$F$72*$C$61</f>
        <v>0</v>
      </c>
      <c r="G73" s="90"/>
      <c r="H73" s="90"/>
    </row>
    <row r="74" ht="15.75" thickBot="1"/>
    <row r="75" spans="1:8" ht="28.5" customHeight="1" thickBot="1" thickTop="1">
      <c r="A75" s="79" t="s">
        <v>47</v>
      </c>
      <c r="B75" s="80"/>
      <c r="C75" s="127"/>
      <c r="D75" s="128" t="s">
        <v>733</v>
      </c>
      <c r="E75" s="83"/>
      <c r="F75" s="83"/>
      <c r="G75" s="83"/>
      <c r="H75" s="83"/>
    </row>
    <row r="76" spans="1:8" ht="141" thickBot="1" thickTop="1">
      <c r="A76" s="252" t="s">
        <v>5</v>
      </c>
      <c r="B76" s="87" t="s">
        <v>6</v>
      </c>
      <c r="C76" s="120" t="s">
        <v>7</v>
      </c>
      <c r="D76" s="85" t="s">
        <v>8</v>
      </c>
      <c r="E76" s="86" t="s">
        <v>118</v>
      </c>
      <c r="F76" s="87" t="s">
        <v>119</v>
      </c>
      <c r="G76" s="87" t="s">
        <v>120</v>
      </c>
      <c r="H76" s="87" t="s">
        <v>121</v>
      </c>
    </row>
    <row r="77" spans="1:8" ht="63" thickTop="1">
      <c r="A77" s="254">
        <v>1</v>
      </c>
      <c r="B77" s="93" t="s">
        <v>268</v>
      </c>
      <c r="C77" s="90" t="s">
        <v>208</v>
      </c>
      <c r="D77" s="99" t="s">
        <v>853</v>
      </c>
      <c r="E77" s="315"/>
      <c r="F77" s="316"/>
      <c r="G77" s="303"/>
      <c r="H77" s="303"/>
    </row>
    <row r="78" spans="1:8" ht="46.5">
      <c r="A78" s="254">
        <v>2</v>
      </c>
      <c r="B78" s="93" t="s">
        <v>295</v>
      </c>
      <c r="C78" s="90" t="s">
        <v>175</v>
      </c>
      <c r="D78" s="99" t="s">
        <v>854</v>
      </c>
      <c r="E78" s="317"/>
      <c r="F78" s="316"/>
      <c r="G78" s="303"/>
      <c r="H78" s="303"/>
    </row>
    <row r="79" spans="1:8" ht="93">
      <c r="A79" s="254">
        <v>3</v>
      </c>
      <c r="B79" s="93" t="s">
        <v>296</v>
      </c>
      <c r="C79" s="90" t="s">
        <v>855</v>
      </c>
      <c r="D79" s="99" t="s">
        <v>856</v>
      </c>
      <c r="E79" s="317"/>
      <c r="F79" s="316"/>
      <c r="G79" s="303"/>
      <c r="H79" s="303"/>
    </row>
    <row r="80" spans="1:8" ht="62.25">
      <c r="A80" s="254">
        <v>4</v>
      </c>
      <c r="B80" s="93" t="s">
        <v>301</v>
      </c>
      <c r="C80" s="90" t="s">
        <v>208</v>
      </c>
      <c r="D80" s="99" t="s">
        <v>857</v>
      </c>
      <c r="E80" s="317"/>
      <c r="F80" s="316"/>
      <c r="G80" s="303"/>
      <c r="H80" s="303"/>
    </row>
    <row r="81" spans="1:8" ht="62.25">
      <c r="A81" s="254">
        <v>5</v>
      </c>
      <c r="B81" s="93" t="s">
        <v>858</v>
      </c>
      <c r="C81" s="90" t="s">
        <v>208</v>
      </c>
      <c r="D81" s="99" t="s">
        <v>859</v>
      </c>
      <c r="E81" s="317"/>
      <c r="F81" s="316"/>
      <c r="G81" s="303"/>
      <c r="H81" s="303"/>
    </row>
    <row r="82" spans="1:8" ht="93.75" thickBot="1">
      <c r="A82" s="254">
        <v>6</v>
      </c>
      <c r="B82" s="93" t="s">
        <v>302</v>
      </c>
      <c r="C82" s="90" t="s">
        <v>208</v>
      </c>
      <c r="D82" s="99" t="s">
        <v>846</v>
      </c>
      <c r="E82" s="318"/>
      <c r="F82" s="316"/>
      <c r="G82" s="303"/>
      <c r="H82" s="303"/>
    </row>
    <row r="83" spans="1:8" ht="14.25" customHeight="1" thickTop="1">
      <c r="A83" s="572" t="s">
        <v>45</v>
      </c>
      <c r="B83" s="572"/>
      <c r="C83" s="572"/>
      <c r="D83" s="572"/>
      <c r="E83" s="96">
        <f>MIN(100,IF($E$77+$E$82&gt;100,100,$E$77+$E$78+$E$79+$E$80+$E$81+$E$82))</f>
        <v>0</v>
      </c>
      <c r="F83" s="96">
        <f>MIN(100,IF($F$77+$F$82&gt;100,100,$F$77+$F$78+$F$79+$F$80+$F$81+$F$82))</f>
        <v>0</v>
      </c>
      <c r="G83" s="90"/>
      <c r="H83" s="90"/>
    </row>
    <row r="84" spans="1:8" ht="13.5" customHeight="1">
      <c r="A84" s="572" t="s">
        <v>94</v>
      </c>
      <c r="B84" s="572"/>
      <c r="C84" s="572"/>
      <c r="D84" s="572"/>
      <c r="E84" s="98">
        <f>$E$83*$C$75</f>
        <v>0</v>
      </c>
      <c r="F84" s="98">
        <f>$F$83*$C$75</f>
        <v>0</v>
      </c>
      <c r="G84" s="90"/>
      <c r="H84" s="90"/>
    </row>
    <row r="85" ht="15.75" thickBot="1"/>
    <row r="86" spans="1:8" ht="29.25" customHeight="1" thickBot="1" thickTop="1">
      <c r="A86" s="79" t="s">
        <v>68</v>
      </c>
      <c r="B86" s="80"/>
      <c r="C86" s="127"/>
      <c r="D86" s="128" t="s">
        <v>733</v>
      </c>
      <c r="E86" s="83"/>
      <c r="F86" s="83"/>
      <c r="G86" s="83"/>
      <c r="H86" s="83"/>
    </row>
    <row r="87" spans="1:8" ht="141" thickBot="1" thickTop="1">
      <c r="A87" s="252" t="s">
        <v>5</v>
      </c>
      <c r="B87" s="87" t="s">
        <v>6</v>
      </c>
      <c r="C87" s="120" t="s">
        <v>7</v>
      </c>
      <c r="D87" s="85" t="s">
        <v>8</v>
      </c>
      <c r="E87" s="86" t="s">
        <v>118</v>
      </c>
      <c r="F87" s="87" t="s">
        <v>119</v>
      </c>
      <c r="G87" s="87" t="s">
        <v>120</v>
      </c>
      <c r="H87" s="87" t="s">
        <v>121</v>
      </c>
    </row>
    <row r="88" spans="1:8" ht="63" thickTop="1">
      <c r="A88" s="254">
        <v>1</v>
      </c>
      <c r="B88" s="93" t="s">
        <v>303</v>
      </c>
      <c r="C88" s="90" t="s">
        <v>208</v>
      </c>
      <c r="D88" s="99" t="s">
        <v>860</v>
      </c>
      <c r="E88" s="315"/>
      <c r="F88" s="316"/>
      <c r="G88" s="303"/>
      <c r="H88" s="303"/>
    </row>
    <row r="89" spans="1:8" ht="93">
      <c r="A89" s="254">
        <v>2</v>
      </c>
      <c r="B89" s="93" t="s">
        <v>166</v>
      </c>
      <c r="C89" s="90" t="s">
        <v>175</v>
      </c>
      <c r="D89" s="99" t="s">
        <v>861</v>
      </c>
      <c r="E89" s="317"/>
      <c r="F89" s="316"/>
      <c r="G89" s="303"/>
      <c r="H89" s="303"/>
    </row>
    <row r="90" spans="1:8" ht="62.25">
      <c r="A90" s="254">
        <v>3</v>
      </c>
      <c r="B90" s="93" t="s">
        <v>862</v>
      </c>
      <c r="C90" s="90" t="s">
        <v>208</v>
      </c>
      <c r="D90" s="99" t="s">
        <v>863</v>
      </c>
      <c r="E90" s="317"/>
      <c r="F90" s="316"/>
      <c r="G90" s="303"/>
      <c r="H90" s="303"/>
    </row>
    <row r="91" spans="1:8" ht="62.25">
      <c r="A91" s="254">
        <v>4</v>
      </c>
      <c r="B91" s="93" t="s">
        <v>279</v>
      </c>
      <c r="C91" s="90" t="s">
        <v>342</v>
      </c>
      <c r="D91" s="99" t="s">
        <v>864</v>
      </c>
      <c r="E91" s="317"/>
      <c r="F91" s="316"/>
      <c r="G91" s="303"/>
      <c r="H91" s="303"/>
    </row>
    <row r="92" spans="1:8" ht="78">
      <c r="A92" s="254">
        <v>5</v>
      </c>
      <c r="B92" s="93" t="s">
        <v>865</v>
      </c>
      <c r="C92" s="90" t="s">
        <v>208</v>
      </c>
      <c r="D92" s="99" t="s">
        <v>866</v>
      </c>
      <c r="E92" s="317"/>
      <c r="F92" s="316"/>
      <c r="G92" s="303"/>
      <c r="H92" s="303"/>
    </row>
    <row r="93" spans="1:8" ht="62.25">
      <c r="A93" s="254">
        <v>6</v>
      </c>
      <c r="B93" s="93" t="s">
        <v>867</v>
      </c>
      <c r="C93" s="90" t="s">
        <v>208</v>
      </c>
      <c r="D93" s="99" t="s">
        <v>859</v>
      </c>
      <c r="E93" s="317"/>
      <c r="F93" s="316"/>
      <c r="G93" s="303"/>
      <c r="H93" s="303"/>
    </row>
    <row r="94" spans="1:8" ht="15">
      <c r="A94" s="254">
        <v>7</v>
      </c>
      <c r="B94" s="93" t="s">
        <v>304</v>
      </c>
      <c r="C94" s="90" t="s">
        <v>342</v>
      </c>
      <c r="D94" s="99" t="s">
        <v>868</v>
      </c>
      <c r="E94" s="317"/>
      <c r="F94" s="316"/>
      <c r="G94" s="303"/>
      <c r="H94" s="303"/>
    </row>
    <row r="95" spans="1:8" ht="63" thickBot="1">
      <c r="A95" s="254">
        <v>8</v>
      </c>
      <c r="B95" s="93" t="s">
        <v>298</v>
      </c>
      <c r="C95" s="90" t="s">
        <v>208</v>
      </c>
      <c r="D95" s="99" t="s">
        <v>869</v>
      </c>
      <c r="E95" s="318"/>
      <c r="F95" s="316"/>
      <c r="G95" s="303"/>
      <c r="H95" s="303"/>
    </row>
    <row r="96" spans="1:8" ht="14.25" customHeight="1" thickTop="1">
      <c r="A96" s="572" t="s">
        <v>45</v>
      </c>
      <c r="B96" s="572"/>
      <c r="C96" s="572"/>
      <c r="D96" s="572"/>
      <c r="E96" s="96">
        <f>MIN(100,IF($E$88+$E$95&gt;100,100,$E$88+$E$89+$E$90+$E$91+$E$92+$E$93+$E$94+$E$95))</f>
        <v>0</v>
      </c>
      <c r="F96" s="96">
        <f>MIN(100,IF($F$88+$F$95&gt;100,100,$F$88+$F$89+$F$90+$F$91+$F$92+$F$93+$F$94+$F$95))</f>
        <v>0</v>
      </c>
      <c r="G96" s="90"/>
      <c r="H96" s="90"/>
    </row>
    <row r="97" spans="1:8" ht="13.5" customHeight="1">
      <c r="A97" s="572" t="s">
        <v>95</v>
      </c>
      <c r="B97" s="572"/>
      <c r="C97" s="572"/>
      <c r="D97" s="572"/>
      <c r="E97" s="98">
        <f>$E$96*$C$86</f>
        <v>0</v>
      </c>
      <c r="F97" s="98">
        <f>$F$96*$C$86</f>
        <v>0</v>
      </c>
      <c r="G97" s="90"/>
      <c r="H97" s="90"/>
    </row>
    <row r="99" spans="1:8" ht="47.25" customHeight="1">
      <c r="A99" s="391" t="s">
        <v>96</v>
      </c>
      <c r="B99" s="391" t="s">
        <v>97</v>
      </c>
      <c r="C99" s="391" t="s">
        <v>98</v>
      </c>
      <c r="D99" s="391" t="s">
        <v>99</v>
      </c>
      <c r="E99" s="593" t="s">
        <v>100</v>
      </c>
      <c r="F99" s="593"/>
      <c r="G99" s="583" t="s">
        <v>101</v>
      </c>
      <c r="H99" s="583"/>
    </row>
    <row r="100" spans="1:8" ht="42.75" customHeight="1">
      <c r="A100" s="90" t="s">
        <v>102</v>
      </c>
      <c r="B100" s="90"/>
      <c r="C100" s="289">
        <f>B100*0.1</f>
        <v>0</v>
      </c>
      <c r="D100" s="394">
        <f>$C$100/3</f>
        <v>0</v>
      </c>
      <c r="E100" s="621">
        <f>$C$100/3</f>
        <v>0</v>
      </c>
      <c r="F100" s="621"/>
      <c r="G100" s="621">
        <f>$C$100/3</f>
        <v>0</v>
      </c>
      <c r="H100" s="621"/>
    </row>
    <row r="101" ht="15.75" thickBot="1"/>
    <row r="102" spans="1:8" ht="42" customHeight="1" thickBot="1">
      <c r="A102" s="391" t="s">
        <v>96</v>
      </c>
      <c r="B102" s="391" t="s">
        <v>97</v>
      </c>
      <c r="C102" s="396" t="s">
        <v>103</v>
      </c>
      <c r="D102" s="116" t="s">
        <v>104</v>
      </c>
      <c r="E102" s="592" t="s">
        <v>105</v>
      </c>
      <c r="F102" s="592"/>
      <c r="G102" s="583" t="s">
        <v>106</v>
      </c>
      <c r="H102" s="583"/>
    </row>
    <row r="103" spans="1:8" ht="30.75">
      <c r="A103" s="90" t="s">
        <v>871</v>
      </c>
      <c r="B103" s="90"/>
      <c r="C103" s="289">
        <f>$B$103*0.05</f>
        <v>0</v>
      </c>
      <c r="D103" s="394">
        <f>$C$103/3</f>
        <v>0</v>
      </c>
      <c r="E103" s="621">
        <f>$C$103/3</f>
        <v>0</v>
      </c>
      <c r="F103" s="621"/>
      <c r="G103" s="621">
        <f>$C$103/3</f>
        <v>0</v>
      </c>
      <c r="H103" s="621"/>
    </row>
    <row r="105" spans="1:8" ht="15">
      <c r="A105" s="624" t="s">
        <v>107</v>
      </c>
      <c r="B105" s="624"/>
      <c r="C105" s="624"/>
      <c r="D105" s="624"/>
      <c r="E105" s="624"/>
      <c r="F105" s="624"/>
      <c r="G105" s="624"/>
      <c r="H105" s="624"/>
    </row>
    <row r="106" spans="1:8" ht="33" customHeight="1">
      <c r="A106" s="590" t="s">
        <v>108</v>
      </c>
      <c r="B106" s="590"/>
      <c r="C106" s="590"/>
      <c r="D106" s="590"/>
      <c r="E106" s="590"/>
      <c r="F106" s="392" t="s">
        <v>9</v>
      </c>
      <c r="G106" s="392" t="s">
        <v>170</v>
      </c>
      <c r="H106" s="392" t="s">
        <v>109</v>
      </c>
    </row>
    <row r="107" spans="1:8" ht="27.75" customHeight="1">
      <c r="A107" s="572" t="s">
        <v>739</v>
      </c>
      <c r="B107" s="572"/>
      <c r="C107" s="572"/>
      <c r="D107" s="572"/>
      <c r="E107" s="572"/>
      <c r="F107" s="298">
        <f>$E$21+$A$58+$E$73+$D$100+$D$103</f>
        <v>0</v>
      </c>
      <c r="G107" s="397">
        <f>$F$21+$A$59+$F$73+$D$100+$D$103</f>
        <v>0</v>
      </c>
      <c r="H107" s="90"/>
    </row>
    <row r="108" spans="1:8" ht="27.75" customHeight="1">
      <c r="A108" s="572" t="s">
        <v>740</v>
      </c>
      <c r="B108" s="572"/>
      <c r="C108" s="572"/>
      <c r="D108" s="572"/>
      <c r="E108" s="572"/>
      <c r="F108" s="298">
        <f>$E$36+$C$58+$E$84+$E$100+$E$103</f>
        <v>0</v>
      </c>
      <c r="G108" s="397">
        <f>$F$36+$C$59+$F$84+$E$100+$E$103</f>
        <v>0</v>
      </c>
      <c r="H108" s="90"/>
    </row>
    <row r="109" spans="1:8" ht="27.75" customHeight="1">
      <c r="A109" s="572" t="s">
        <v>741</v>
      </c>
      <c r="B109" s="572"/>
      <c r="C109" s="572"/>
      <c r="D109" s="572"/>
      <c r="E109" s="572"/>
      <c r="F109" s="298">
        <f>$E$48+$E$58+$E$97+$G$100+$G$103</f>
        <v>0</v>
      </c>
      <c r="G109" s="397">
        <f>$F$48+$E$59+$F$97+$G$100+$G$103</f>
        <v>0</v>
      </c>
      <c r="H109" s="90"/>
    </row>
    <row r="110" spans="1:8" ht="23.25" customHeight="1">
      <c r="A110" s="572" t="s">
        <v>113</v>
      </c>
      <c r="B110" s="572"/>
      <c r="C110" s="572"/>
      <c r="D110" s="572"/>
      <c r="E110" s="572"/>
      <c r="F110" s="298">
        <f>$F$107+$F$108+$F$109</f>
        <v>0</v>
      </c>
      <c r="G110" s="397">
        <f>$G$107+$G$108+$G$109</f>
        <v>0</v>
      </c>
      <c r="H110" s="90"/>
    </row>
    <row r="112" s="235" customFormat="1" ht="21">
      <c r="A112" s="235" t="s">
        <v>707</v>
      </c>
    </row>
  </sheetData>
  <sheetProtection/>
  <mergeCells count="46">
    <mergeCell ref="A110:E110"/>
    <mergeCell ref="G99:H99"/>
    <mergeCell ref="E100:F100"/>
    <mergeCell ref="G100:H100"/>
    <mergeCell ref="E102:F102"/>
    <mergeCell ref="G102:H102"/>
    <mergeCell ref="E103:F103"/>
    <mergeCell ref="G103:H103"/>
    <mergeCell ref="E99:F99"/>
    <mergeCell ref="A105:H105"/>
    <mergeCell ref="A106:E106"/>
    <mergeCell ref="A107:E107"/>
    <mergeCell ref="A108:E108"/>
    <mergeCell ref="A109:E109"/>
    <mergeCell ref="A73:D73"/>
    <mergeCell ref="A83:D83"/>
    <mergeCell ref="A84:D84"/>
    <mergeCell ref="A96:D96"/>
    <mergeCell ref="A97:D97"/>
    <mergeCell ref="A72:D72"/>
    <mergeCell ref="A50:H50"/>
    <mergeCell ref="A55:D55"/>
    <mergeCell ref="A56:D56"/>
    <mergeCell ref="A57:B57"/>
    <mergeCell ref="C57:D57"/>
    <mergeCell ref="E57:H57"/>
    <mergeCell ref="A58:B58"/>
    <mergeCell ref="C58:D58"/>
    <mergeCell ref="E58:H58"/>
    <mergeCell ref="A60:H60"/>
    <mergeCell ref="F61:G61"/>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1.xml><?xml version="1.0" encoding="utf-8"?>
<worksheet xmlns="http://schemas.openxmlformats.org/spreadsheetml/2006/main" xmlns:r="http://schemas.openxmlformats.org/officeDocument/2006/relationships">
  <sheetPr>
    <tabColor theme="7" tint="0.39998000860214233"/>
  </sheetPr>
  <dimension ref="A1:H109"/>
  <sheetViews>
    <sheetView zoomScalePageLayoutView="0" workbookViewId="0" topLeftCell="A94">
      <selection activeCell="D97" sqref="D97"/>
    </sheetView>
  </sheetViews>
  <sheetFormatPr defaultColWidth="10.625" defaultRowHeight="16.5"/>
  <cols>
    <col min="1" max="1" width="5.75390625" style="398" customWidth="1"/>
    <col min="2" max="2" width="23.625" style="398" customWidth="1"/>
    <col min="3" max="3" width="7.25390625" style="398" customWidth="1"/>
    <col min="4" max="4" width="68.00390625" style="398" customWidth="1"/>
    <col min="5" max="5" width="5.625" style="398" customWidth="1"/>
    <col min="6" max="6" width="8.25390625" style="398" customWidth="1"/>
    <col min="7" max="7" width="8.625" style="398" customWidth="1"/>
    <col min="8" max="8" width="12.625" style="398" customWidth="1"/>
    <col min="9" max="9" width="10.625" style="398" customWidth="1"/>
    <col min="10" max="16384" width="10.625" style="398" customWidth="1"/>
  </cols>
  <sheetData>
    <row r="1" spans="1:8" ht="54" customHeight="1">
      <c r="A1" s="568" t="s">
        <v>872</v>
      </c>
      <c r="B1" s="569"/>
      <c r="C1" s="569"/>
      <c r="D1" s="569"/>
      <c r="E1" s="569"/>
      <c r="F1" s="569"/>
      <c r="G1" s="569"/>
      <c r="H1" s="569"/>
    </row>
    <row r="2" spans="1:8" ht="16.5" thickBot="1">
      <c r="A2" s="570" t="s">
        <v>585</v>
      </c>
      <c r="B2" s="570"/>
      <c r="C2" s="570"/>
      <c r="D2" s="570"/>
      <c r="E2" s="570"/>
      <c r="F2" s="570"/>
      <c r="G2" s="570"/>
      <c r="H2" s="570"/>
    </row>
    <row r="3" spans="1:8" ht="35.25" customHeight="1" thickBot="1" thickTop="1">
      <c r="A3" s="79" t="s">
        <v>2</v>
      </c>
      <c r="B3" s="80"/>
      <c r="C3" s="81"/>
      <c r="D3" s="539" t="s">
        <v>116</v>
      </c>
      <c r="E3" s="83"/>
      <c r="F3" s="571" t="s">
        <v>713</v>
      </c>
      <c r="G3" s="571"/>
      <c r="H3" s="84">
        <f>$C$3+$C$23+$C$38</f>
        <v>0</v>
      </c>
    </row>
    <row r="4" spans="1:8" ht="63" thickBot="1" thickTop="1">
      <c r="A4" s="252" t="s">
        <v>5</v>
      </c>
      <c r="B4" s="252" t="s">
        <v>6</v>
      </c>
      <c r="C4" s="253" t="s">
        <v>7</v>
      </c>
      <c r="D4" s="85" t="s">
        <v>8</v>
      </c>
      <c r="E4" s="86" t="s">
        <v>118</v>
      </c>
      <c r="F4" s="87" t="s">
        <v>119</v>
      </c>
      <c r="G4" s="87" t="s">
        <v>652</v>
      </c>
      <c r="H4" s="87" t="s">
        <v>979</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78">
      <c r="A7" s="254">
        <v>3</v>
      </c>
      <c r="B7" s="88" t="s">
        <v>17</v>
      </c>
      <c r="C7" s="254">
        <v>20</v>
      </c>
      <c r="D7" s="92" t="s">
        <v>714</v>
      </c>
      <c r="E7" s="258"/>
      <c r="F7" s="256"/>
      <c r="G7" s="90"/>
      <c r="H7" s="254"/>
    </row>
    <row r="8" spans="1:8" ht="108.7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124.5">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93">
      <c r="A13" s="254">
        <v>9</v>
      </c>
      <c r="B13" s="88" t="s">
        <v>970</v>
      </c>
      <c r="C13" s="254">
        <v>10</v>
      </c>
      <c r="D13" s="92" t="s">
        <v>172</v>
      </c>
      <c r="E13" s="258"/>
      <c r="F13" s="256"/>
      <c r="G13" s="90"/>
      <c r="H13" s="254"/>
    </row>
    <row r="14" spans="1:8" ht="15.75">
      <c r="A14" s="615">
        <v>10</v>
      </c>
      <c r="B14" s="303" t="s">
        <v>31</v>
      </c>
      <c r="C14" s="615" t="s">
        <v>32</v>
      </c>
      <c r="D14" s="94" t="s">
        <v>33</v>
      </c>
      <c r="E14" s="262"/>
      <c r="F14" s="263"/>
      <c r="G14" s="95"/>
      <c r="H14" s="572" t="s">
        <v>876</v>
      </c>
    </row>
    <row r="15" spans="1:8" ht="62.25">
      <c r="A15" s="615"/>
      <c r="B15" s="93" t="s">
        <v>35</v>
      </c>
      <c r="C15" s="615"/>
      <c r="D15" s="94" t="s">
        <v>36</v>
      </c>
      <c r="E15" s="262"/>
      <c r="F15" s="263"/>
      <c r="G15" s="95"/>
      <c r="H15" s="572"/>
    </row>
    <row r="16" spans="1:8" ht="62.2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75"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18.75" customHeight="1">
      <c r="A21" s="572" t="s">
        <v>46</v>
      </c>
      <c r="B21" s="572"/>
      <c r="C21" s="572"/>
      <c r="D21" s="572"/>
      <c r="E21" s="98">
        <f>$E$20*$C$3</f>
        <v>0</v>
      </c>
      <c r="F21" s="98">
        <f>$F$20*$C$3</f>
        <v>0</v>
      </c>
      <c r="G21" s="90"/>
      <c r="H21" s="90"/>
    </row>
    <row r="22" ht="16.5" thickBot="1"/>
    <row r="23" spans="1:8" ht="17.25" thickBot="1" thickTop="1">
      <c r="A23" s="79" t="s">
        <v>47</v>
      </c>
      <c r="B23" s="80"/>
      <c r="C23" s="81"/>
      <c r="D23" s="539" t="s">
        <v>116</v>
      </c>
      <c r="E23" s="83"/>
      <c r="F23" s="83"/>
      <c r="G23" s="83"/>
      <c r="H23" s="83"/>
    </row>
    <row r="24" spans="1:8" ht="63" thickBot="1" thickTop="1">
      <c r="A24" s="252" t="s">
        <v>5</v>
      </c>
      <c r="B24" s="252" t="s">
        <v>6</v>
      </c>
      <c r="C24" s="253" t="s">
        <v>7</v>
      </c>
      <c r="D24" s="85" t="s">
        <v>8</v>
      </c>
      <c r="E24" s="86" t="s">
        <v>118</v>
      </c>
      <c r="F24" s="87" t="s">
        <v>119</v>
      </c>
      <c r="G24" s="87" t="s">
        <v>652</v>
      </c>
      <c r="H24" s="87" t="s">
        <v>979</v>
      </c>
    </row>
    <row r="25" spans="1:8" ht="47.25" thickTop="1">
      <c r="A25" s="254">
        <v>1</v>
      </c>
      <c r="B25" s="303" t="s">
        <v>48</v>
      </c>
      <c r="C25" s="303">
        <v>20</v>
      </c>
      <c r="D25" s="99" t="s">
        <v>130</v>
      </c>
      <c r="E25" s="315"/>
      <c r="F25" s="316"/>
      <c r="G25" s="303"/>
      <c r="H25" s="303"/>
    </row>
    <row r="26" spans="1:8" ht="46.5">
      <c r="A26" s="254">
        <v>2</v>
      </c>
      <c r="B26" s="93" t="s">
        <v>50</v>
      </c>
      <c r="C26" s="303">
        <v>20</v>
      </c>
      <c r="D26" s="99" t="s">
        <v>130</v>
      </c>
      <c r="E26" s="317"/>
      <c r="F26" s="316"/>
      <c r="G26" s="303"/>
      <c r="H26" s="303"/>
    </row>
    <row r="27" spans="1:8" ht="312">
      <c r="A27" s="254">
        <v>3</v>
      </c>
      <c r="B27" s="303" t="s">
        <v>51</v>
      </c>
      <c r="C27" s="303">
        <v>20</v>
      </c>
      <c r="D27" s="99" t="s">
        <v>131</v>
      </c>
      <c r="E27" s="317"/>
      <c r="F27" s="316"/>
      <c r="G27" s="303"/>
      <c r="H27" s="303"/>
    </row>
    <row r="28" spans="1:8" ht="156">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62.25">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108.75">
      <c r="A33" s="254">
        <v>9</v>
      </c>
      <c r="B33" s="93" t="s">
        <v>64</v>
      </c>
      <c r="C33" s="303">
        <v>15</v>
      </c>
      <c r="D33" s="99" t="s">
        <v>136</v>
      </c>
      <c r="E33" s="317"/>
      <c r="F33" s="316"/>
      <c r="G33" s="303"/>
      <c r="H33" s="303"/>
    </row>
    <row r="34" spans="1:8" ht="187.5" thickBot="1">
      <c r="A34" s="254">
        <v>10</v>
      </c>
      <c r="B34" s="93" t="s">
        <v>973</v>
      </c>
      <c r="C34" s="303" t="s">
        <v>32</v>
      </c>
      <c r="D34" s="99" t="s">
        <v>974</v>
      </c>
      <c r="E34" s="318"/>
      <c r="F34" s="316"/>
      <c r="G34" s="303"/>
      <c r="H34" s="93" t="s">
        <v>876</v>
      </c>
    </row>
    <row r="35" spans="1:8" ht="16.5" thickTop="1">
      <c r="A35" s="572" t="s">
        <v>45</v>
      </c>
      <c r="B35" s="572"/>
      <c r="C35" s="572"/>
      <c r="D35" s="572"/>
      <c r="E35" s="96">
        <f>MIN(100,IF($E$25+$E$34&gt;100,100,$E$25+$E$26+$E$27+$E$28+$E$29+$E$30+$E$31+$E$32+$E$33+$E$34))</f>
        <v>0</v>
      </c>
      <c r="F35" s="97">
        <f>MIN(100,IF($F$25+$F$34&gt;100,100,$F$25+$F$26+$F$27+$F$28+$F$29+$F$30+$F$31+$F$32+$F$33+$F$34))</f>
        <v>0</v>
      </c>
      <c r="G35" s="90"/>
      <c r="H35" s="90"/>
    </row>
    <row r="36" spans="1:8" ht="15.75">
      <c r="A36" s="572" t="s">
        <v>67</v>
      </c>
      <c r="B36" s="572"/>
      <c r="C36" s="572"/>
      <c r="D36" s="572"/>
      <c r="E36" s="98">
        <f>$E$35*$C$23</f>
        <v>0</v>
      </c>
      <c r="F36" s="98">
        <f>$F$35*$C$23</f>
        <v>0</v>
      </c>
      <c r="G36" s="90"/>
      <c r="H36" s="90"/>
    </row>
    <row r="37" spans="1:8" ht="16.5" thickBot="1">
      <c r="A37" s="312"/>
      <c r="B37" s="312"/>
      <c r="C37" s="312"/>
      <c r="D37" s="312"/>
      <c r="E37" s="312"/>
      <c r="F37" s="312"/>
      <c r="G37" s="312"/>
      <c r="H37" s="312"/>
    </row>
    <row r="38" spans="1:8" ht="17.25" thickBot="1" thickTop="1">
      <c r="A38" s="79" t="s">
        <v>68</v>
      </c>
      <c r="B38" s="80"/>
      <c r="C38" s="81"/>
      <c r="D38" s="539" t="s">
        <v>116</v>
      </c>
      <c r="E38" s="83"/>
      <c r="F38" s="83"/>
      <c r="G38" s="83"/>
      <c r="H38" s="83"/>
    </row>
    <row r="39" spans="1:8" ht="63" thickBot="1" thickTop="1">
      <c r="A39" s="252" t="s">
        <v>5</v>
      </c>
      <c r="B39" s="252" t="s">
        <v>6</v>
      </c>
      <c r="C39" s="253" t="s">
        <v>7</v>
      </c>
      <c r="D39" s="85" t="s">
        <v>8</v>
      </c>
      <c r="E39" s="86" t="s">
        <v>118</v>
      </c>
      <c r="F39" s="87" t="s">
        <v>119</v>
      </c>
      <c r="G39" s="87" t="s">
        <v>652</v>
      </c>
      <c r="H39" s="87" t="s">
        <v>976</v>
      </c>
    </row>
    <row r="40" spans="1:8" ht="47.25" thickTop="1">
      <c r="A40" s="254">
        <v>1</v>
      </c>
      <c r="B40" s="93" t="s">
        <v>69</v>
      </c>
      <c r="C40" s="93">
        <v>30</v>
      </c>
      <c r="D40" s="99" t="s">
        <v>70</v>
      </c>
      <c r="E40" s="315"/>
      <c r="F40" s="316"/>
      <c r="G40" s="303"/>
      <c r="H40" s="303"/>
    </row>
    <row r="41" spans="1:8" ht="249">
      <c r="A41" s="254">
        <v>2</v>
      </c>
      <c r="B41" s="93" t="s">
        <v>71</v>
      </c>
      <c r="C41" s="93">
        <v>20</v>
      </c>
      <c r="D41" s="99" t="s">
        <v>72</v>
      </c>
      <c r="E41" s="317"/>
      <c r="F41" s="316"/>
      <c r="G41" s="303"/>
      <c r="H41" s="303"/>
    </row>
    <row r="42" spans="1:8" ht="171">
      <c r="A42" s="254">
        <v>3</v>
      </c>
      <c r="B42" s="93" t="s">
        <v>73</v>
      </c>
      <c r="C42" s="93">
        <v>30</v>
      </c>
      <c r="D42" s="99" t="s">
        <v>74</v>
      </c>
      <c r="E42" s="317"/>
      <c r="F42" s="316"/>
      <c r="G42" s="303"/>
      <c r="H42" s="93" t="s">
        <v>75</v>
      </c>
    </row>
    <row r="43" spans="1:8" ht="62.25">
      <c r="A43" s="254">
        <v>4</v>
      </c>
      <c r="B43" s="93" t="s">
        <v>76</v>
      </c>
      <c r="C43" s="93">
        <v>10</v>
      </c>
      <c r="D43" s="99" t="s">
        <v>137</v>
      </c>
      <c r="E43" s="317"/>
      <c r="F43" s="316"/>
      <c r="G43" s="303"/>
      <c r="H43" s="303"/>
    </row>
    <row r="44" spans="1:8" ht="156">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78" thickBot="1">
      <c r="A46" s="254">
        <v>7</v>
      </c>
      <c r="B46" s="93" t="s">
        <v>82</v>
      </c>
      <c r="C46" s="90" t="s">
        <v>32</v>
      </c>
      <c r="D46" s="99" t="s">
        <v>83</v>
      </c>
      <c r="E46" s="318"/>
      <c r="F46" s="316"/>
      <c r="G46" s="303"/>
      <c r="H46" s="93" t="s">
        <v>977</v>
      </c>
    </row>
    <row r="47" spans="1:8" ht="16.5" thickTop="1">
      <c r="A47" s="572" t="s">
        <v>45</v>
      </c>
      <c r="B47" s="572"/>
      <c r="C47" s="572"/>
      <c r="D47" s="572"/>
      <c r="E47" s="96">
        <f>MIN(100,IF($E$40+$E$46&gt;100,100,$E$40+$E$41+$E$42+$E$43+$E$44+$E$45+$E$46))</f>
        <v>0</v>
      </c>
      <c r="F47" s="97">
        <f>MIN(100,IF($F$40+$F$46&gt;100,100,$F$40+$F$41+$F$42+$F$43+$F$44+$F$45+$F$46))</f>
        <v>0</v>
      </c>
      <c r="G47" s="90"/>
      <c r="H47" s="90"/>
    </row>
    <row r="48" spans="1:8" ht="15.75">
      <c r="A48" s="572" t="s">
        <v>84</v>
      </c>
      <c r="B48" s="572"/>
      <c r="C48" s="572"/>
      <c r="D48" s="572"/>
      <c r="E48" s="98">
        <f>$E$47*$C$38</f>
        <v>0</v>
      </c>
      <c r="F48" s="98">
        <f>$F$47*$C$38</f>
        <v>0</v>
      </c>
      <c r="G48" s="90"/>
      <c r="H48" s="90"/>
    </row>
    <row r="49" spans="1:8" ht="15.75">
      <c r="A49" s="312"/>
      <c r="B49" s="312"/>
      <c r="C49" s="312"/>
      <c r="D49" s="312"/>
      <c r="E49" s="312"/>
      <c r="F49" s="312"/>
      <c r="G49" s="312"/>
      <c r="H49" s="312"/>
    </row>
    <row r="50" spans="1:8" ht="15.75">
      <c r="A50" s="578" t="s">
        <v>588</v>
      </c>
      <c r="B50" s="578"/>
      <c r="C50" s="578"/>
      <c r="D50" s="578"/>
      <c r="E50" s="578"/>
      <c r="F50" s="578"/>
      <c r="G50" s="578"/>
      <c r="H50" s="578"/>
    </row>
    <row r="51" spans="1:8" ht="63" thickBot="1">
      <c r="A51" s="271" t="s">
        <v>5</v>
      </c>
      <c r="B51" s="271" t="s">
        <v>6</v>
      </c>
      <c r="C51" s="271" t="s">
        <v>7</v>
      </c>
      <c r="D51" s="100" t="s">
        <v>8</v>
      </c>
      <c r="E51" s="86" t="s">
        <v>118</v>
      </c>
      <c r="F51" s="87" t="s">
        <v>119</v>
      </c>
      <c r="G51" s="87" t="s">
        <v>652</v>
      </c>
      <c r="H51" s="87" t="s">
        <v>976</v>
      </c>
    </row>
    <row r="52" spans="1:8" s="399" customFormat="1" ht="234" thickTop="1">
      <c r="A52" s="541">
        <v>1</v>
      </c>
      <c r="B52" s="88" t="s">
        <v>807</v>
      </c>
      <c r="C52" s="541">
        <v>50</v>
      </c>
      <c r="D52" s="400" t="s">
        <v>808</v>
      </c>
      <c r="E52" s="366"/>
      <c r="F52" s="342"/>
      <c r="G52" s="536"/>
      <c r="H52" s="536"/>
    </row>
    <row r="53" spans="1:8" s="399" customFormat="1" ht="358.5">
      <c r="A53" s="541">
        <v>2</v>
      </c>
      <c r="B53" s="88" t="s">
        <v>809</v>
      </c>
      <c r="C53" s="541">
        <v>50</v>
      </c>
      <c r="D53" s="400" t="s">
        <v>810</v>
      </c>
      <c r="E53" s="367"/>
      <c r="F53" s="342"/>
      <c r="G53" s="536"/>
      <c r="H53" s="536"/>
    </row>
    <row r="54" spans="1:8" ht="202.5">
      <c r="A54" s="541">
        <v>3</v>
      </c>
      <c r="B54" s="93" t="s">
        <v>248</v>
      </c>
      <c r="C54" s="541">
        <v>50</v>
      </c>
      <c r="D54" s="99" t="s">
        <v>249</v>
      </c>
      <c r="E54" s="317"/>
      <c r="F54" s="316"/>
      <c r="G54" s="303"/>
      <c r="H54" s="303"/>
    </row>
    <row r="55" spans="1:8" ht="15.75">
      <c r="A55" s="572" t="s">
        <v>45</v>
      </c>
      <c r="B55" s="572"/>
      <c r="C55" s="572"/>
      <c r="D55" s="572"/>
      <c r="E55" s="96">
        <f>MIN(100,IF($E$52+$E$54&gt;100,100,$E$52+$E$53+$E$54))</f>
        <v>0</v>
      </c>
      <c r="F55" s="96">
        <f>MIN(100,IF($F$52+$F$54&gt;100,100,$F$52+$F$53+$F$54))</f>
        <v>0</v>
      </c>
      <c r="G55" s="90"/>
      <c r="H55" s="90"/>
    </row>
    <row r="56" spans="1:8" ht="15.75">
      <c r="A56" s="572" t="s">
        <v>86</v>
      </c>
      <c r="B56" s="572"/>
      <c r="C56" s="572"/>
      <c r="D56" s="572"/>
      <c r="E56" s="106">
        <f>$E$55*0.15</f>
        <v>0</v>
      </c>
      <c r="F56" s="106">
        <f>$F$55*0.15</f>
        <v>0</v>
      </c>
      <c r="G56" s="95"/>
      <c r="H56" s="95"/>
    </row>
    <row r="57" spans="1:8" ht="15.75">
      <c r="A57" s="627" t="s">
        <v>157</v>
      </c>
      <c r="B57" s="627"/>
      <c r="C57" s="627" t="s">
        <v>158</v>
      </c>
      <c r="D57" s="627"/>
      <c r="E57" s="627" t="s">
        <v>159</v>
      </c>
      <c r="F57" s="627"/>
      <c r="G57" s="627"/>
      <c r="H57" s="627"/>
    </row>
    <row r="58" spans="1:8" ht="15.75">
      <c r="A58" s="585">
        <f>$E$56/3</f>
        <v>0</v>
      </c>
      <c r="B58" s="585"/>
      <c r="C58" s="585">
        <f>$E$56/3</f>
        <v>0</v>
      </c>
      <c r="D58" s="585"/>
      <c r="E58" s="585">
        <f>$E$56/3</f>
        <v>0</v>
      </c>
      <c r="F58" s="585"/>
      <c r="G58" s="585"/>
      <c r="H58" s="585"/>
    </row>
    <row r="59" spans="1:8" ht="15.75">
      <c r="A59" s="628">
        <f>$F$56/3</f>
        <v>0</v>
      </c>
      <c r="B59" s="630"/>
      <c r="C59" s="628">
        <f>$F$56/3</f>
        <v>0</v>
      </c>
      <c r="D59" s="630"/>
      <c r="E59" s="628">
        <f>$F$56/3</f>
        <v>0</v>
      </c>
      <c r="F59" s="629"/>
      <c r="G59" s="629"/>
      <c r="H59" s="630"/>
    </row>
    <row r="60" spans="1:8" ht="15.75">
      <c r="A60" s="312"/>
      <c r="B60" s="312"/>
      <c r="C60" s="312"/>
      <c r="D60" s="312"/>
      <c r="E60" s="312"/>
      <c r="F60" s="312"/>
      <c r="G60" s="312"/>
      <c r="H60" s="312"/>
    </row>
    <row r="61" spans="1:8" ht="38.25" customHeight="1" thickBot="1">
      <c r="A61" s="617" t="s">
        <v>787</v>
      </c>
      <c r="B61" s="617"/>
      <c r="C61" s="617"/>
      <c r="D61" s="617"/>
      <c r="E61" s="617"/>
      <c r="F61" s="617"/>
      <c r="G61" s="617"/>
      <c r="H61" s="617"/>
    </row>
    <row r="62" spans="1:8" ht="17.25" thickBot="1" thickTop="1">
      <c r="A62" s="79" t="s">
        <v>2</v>
      </c>
      <c r="B62" s="80"/>
      <c r="C62" s="382"/>
      <c r="D62" s="539" t="s">
        <v>733</v>
      </c>
      <c r="E62" s="83"/>
      <c r="F62" s="571" t="s">
        <v>734</v>
      </c>
      <c r="G62" s="571"/>
      <c r="H62" s="84">
        <f>C62+C73+C84</f>
        <v>0</v>
      </c>
    </row>
    <row r="63" spans="1:8" ht="63" thickBot="1" thickTop="1">
      <c r="A63" s="252" t="s">
        <v>5</v>
      </c>
      <c r="B63" s="271" t="s">
        <v>6</v>
      </c>
      <c r="C63" s="284" t="s">
        <v>7</v>
      </c>
      <c r="D63" s="85" t="s">
        <v>8</v>
      </c>
      <c r="E63" s="86" t="s">
        <v>118</v>
      </c>
      <c r="F63" s="87" t="s">
        <v>119</v>
      </c>
      <c r="G63" s="87" t="s">
        <v>652</v>
      </c>
      <c r="H63" s="87" t="s">
        <v>978</v>
      </c>
    </row>
    <row r="64" spans="1:8" ht="78" thickTop="1">
      <c r="A64" s="285">
        <v>1</v>
      </c>
      <c r="B64" s="88" t="s">
        <v>305</v>
      </c>
      <c r="C64" s="90">
        <v>30</v>
      </c>
      <c r="D64" s="109" t="s">
        <v>306</v>
      </c>
      <c r="E64" s="255"/>
      <c r="F64" s="256"/>
      <c r="G64" s="90"/>
      <c r="H64" s="254"/>
    </row>
    <row r="65" spans="1:8" ht="46.5">
      <c r="A65" s="285">
        <v>2</v>
      </c>
      <c r="B65" s="88" t="s">
        <v>873</v>
      </c>
      <c r="C65" s="90">
        <v>30</v>
      </c>
      <c r="D65" s="109" t="s">
        <v>307</v>
      </c>
      <c r="E65" s="258"/>
      <c r="F65" s="256"/>
      <c r="G65" s="90"/>
      <c r="H65" s="254"/>
    </row>
    <row r="66" spans="1:8" ht="78">
      <c r="A66" s="285">
        <v>3</v>
      </c>
      <c r="B66" s="88" t="s">
        <v>308</v>
      </c>
      <c r="C66" s="90">
        <v>20</v>
      </c>
      <c r="D66" s="109" t="s">
        <v>309</v>
      </c>
      <c r="E66" s="258"/>
      <c r="F66" s="256"/>
      <c r="G66" s="90"/>
      <c r="H66" s="254"/>
    </row>
    <row r="67" spans="1:8" ht="78">
      <c r="A67" s="285">
        <v>4</v>
      </c>
      <c r="B67" s="88" t="s">
        <v>310</v>
      </c>
      <c r="C67" s="90">
        <v>30</v>
      </c>
      <c r="D67" s="109" t="s">
        <v>311</v>
      </c>
      <c r="E67" s="258"/>
      <c r="F67" s="256"/>
      <c r="G67" s="90"/>
      <c r="H67" s="254"/>
    </row>
    <row r="68" spans="1:8" ht="46.5">
      <c r="A68" s="285">
        <v>5</v>
      </c>
      <c r="B68" s="88" t="s">
        <v>312</v>
      </c>
      <c r="C68" s="90">
        <v>20</v>
      </c>
      <c r="D68" s="109" t="s">
        <v>313</v>
      </c>
      <c r="E68" s="258"/>
      <c r="F68" s="256"/>
      <c r="G68" s="90"/>
      <c r="H68" s="254"/>
    </row>
    <row r="69" spans="1:8" ht="203.25" thickBot="1">
      <c r="A69" s="285">
        <v>6</v>
      </c>
      <c r="B69" s="88" t="s">
        <v>155</v>
      </c>
      <c r="C69" s="90">
        <v>20</v>
      </c>
      <c r="D69" s="109" t="s">
        <v>314</v>
      </c>
      <c r="E69" s="264"/>
      <c r="F69" s="256"/>
      <c r="G69" s="90"/>
      <c r="H69" s="254"/>
    </row>
    <row r="70" spans="1:8" ht="16.5" thickTop="1">
      <c r="A70" s="572" t="s">
        <v>45</v>
      </c>
      <c r="B70" s="572"/>
      <c r="C70" s="572"/>
      <c r="D70" s="572"/>
      <c r="E70" s="96">
        <f>MIN(100,IF($E$64+$E$69&gt;100,100,$E$64+$E$65+$E$66+$E$67+$E$68+$E$69))</f>
        <v>0</v>
      </c>
      <c r="F70" s="96">
        <f>MIN(100,IF($F$64+$F$69&gt;100,100,$F$64+$F$65+$F$66+$F$67+$F$68+$F$69))</f>
        <v>0</v>
      </c>
      <c r="G70" s="90"/>
      <c r="H70" s="90"/>
    </row>
    <row r="71" spans="1:8" ht="15.75">
      <c r="A71" s="572" t="s">
        <v>93</v>
      </c>
      <c r="B71" s="572"/>
      <c r="C71" s="572"/>
      <c r="D71" s="572"/>
      <c r="E71" s="98">
        <f>$E$70*$C$62</f>
        <v>0</v>
      </c>
      <c r="F71" s="98">
        <f>$F$70*$C$62</f>
        <v>0</v>
      </c>
      <c r="G71" s="90"/>
      <c r="H71" s="90"/>
    </row>
    <row r="72" spans="1:8" ht="16.5" thickBot="1">
      <c r="A72" s="312"/>
      <c r="B72" s="312"/>
      <c r="C72" s="312"/>
      <c r="D72" s="312"/>
      <c r="E72" s="312"/>
      <c r="F72" s="312"/>
      <c r="G72" s="312"/>
      <c r="H72" s="312"/>
    </row>
    <row r="73" spans="1:8" ht="17.25" thickBot="1" thickTop="1">
      <c r="A73" s="79" t="s">
        <v>47</v>
      </c>
      <c r="B73" s="80"/>
      <c r="C73" s="81"/>
      <c r="D73" s="539" t="s">
        <v>733</v>
      </c>
      <c r="E73" s="83"/>
      <c r="F73" s="83"/>
      <c r="G73" s="83"/>
      <c r="H73" s="83"/>
    </row>
    <row r="74" spans="1:8" ht="63" thickBot="1" thickTop="1">
      <c r="A74" s="252" t="s">
        <v>5</v>
      </c>
      <c r="B74" s="271" t="s">
        <v>6</v>
      </c>
      <c r="C74" s="284" t="s">
        <v>7</v>
      </c>
      <c r="D74" s="85" t="s">
        <v>8</v>
      </c>
      <c r="E74" s="86" t="s">
        <v>118</v>
      </c>
      <c r="F74" s="87" t="s">
        <v>119</v>
      </c>
      <c r="G74" s="87" t="s">
        <v>652</v>
      </c>
      <c r="H74" s="87" t="s">
        <v>978</v>
      </c>
    </row>
    <row r="75" spans="1:8" ht="93.75" thickTop="1">
      <c r="A75" s="285">
        <v>1</v>
      </c>
      <c r="B75" s="99" t="s">
        <v>874</v>
      </c>
      <c r="C75" s="90">
        <v>50</v>
      </c>
      <c r="D75" s="99" t="s">
        <v>315</v>
      </c>
      <c r="E75" s="315"/>
      <c r="F75" s="316"/>
      <c r="G75" s="303"/>
      <c r="H75" s="303"/>
    </row>
    <row r="76" spans="1:8" ht="93">
      <c r="A76" s="285">
        <v>2</v>
      </c>
      <c r="B76" s="99" t="s">
        <v>875</v>
      </c>
      <c r="C76" s="90">
        <v>20</v>
      </c>
      <c r="D76" s="99" t="s">
        <v>316</v>
      </c>
      <c r="E76" s="317"/>
      <c r="F76" s="316"/>
      <c r="G76" s="303"/>
      <c r="H76" s="303"/>
    </row>
    <row r="77" spans="1:8" ht="30.75">
      <c r="A77" s="285">
        <v>3</v>
      </c>
      <c r="B77" s="99" t="s">
        <v>317</v>
      </c>
      <c r="C77" s="90">
        <v>20</v>
      </c>
      <c r="D77" s="99" t="s">
        <v>318</v>
      </c>
      <c r="E77" s="317"/>
      <c r="F77" s="316"/>
      <c r="G77" s="303"/>
      <c r="H77" s="303"/>
    </row>
    <row r="78" spans="1:8" ht="93">
      <c r="A78" s="285">
        <v>4</v>
      </c>
      <c r="B78" s="99" t="s">
        <v>296</v>
      </c>
      <c r="C78" s="90">
        <v>20</v>
      </c>
      <c r="D78" s="99" t="s">
        <v>319</v>
      </c>
      <c r="E78" s="317"/>
      <c r="F78" s="316"/>
      <c r="G78" s="303"/>
      <c r="H78" s="303"/>
    </row>
    <row r="79" spans="1:8" ht="62.25">
      <c r="A79" s="285">
        <v>5</v>
      </c>
      <c r="B79" s="400" t="s">
        <v>320</v>
      </c>
      <c r="C79" s="90">
        <v>20</v>
      </c>
      <c r="D79" s="99" t="s">
        <v>321</v>
      </c>
      <c r="E79" s="317"/>
      <c r="F79" s="316"/>
      <c r="G79" s="303"/>
      <c r="H79" s="303"/>
    </row>
    <row r="80" spans="1:8" ht="78" thickBot="1">
      <c r="A80" s="285">
        <v>6</v>
      </c>
      <c r="B80" s="88" t="s">
        <v>155</v>
      </c>
      <c r="C80" s="347">
        <v>20</v>
      </c>
      <c r="D80" s="99" t="s">
        <v>322</v>
      </c>
      <c r="E80" s="318"/>
      <c r="F80" s="316"/>
      <c r="G80" s="303"/>
      <c r="H80" s="303"/>
    </row>
    <row r="81" spans="1:8" ht="16.5" thickTop="1">
      <c r="A81" s="572" t="s">
        <v>45</v>
      </c>
      <c r="B81" s="572"/>
      <c r="C81" s="572"/>
      <c r="D81" s="572"/>
      <c r="E81" s="96">
        <f>MIN(100,IF($E$75+$E$80&gt;100,100,$E$75+$E$76+$E$77+$E$78+$E$79+$E$80))</f>
        <v>0</v>
      </c>
      <c r="F81" s="96">
        <f>MIN(100,IF($F$75+$F$80&gt;100,100,$F$75+$F$76+$F$77+$F$78+$F$79+$F$80))</f>
        <v>0</v>
      </c>
      <c r="G81" s="90"/>
      <c r="H81" s="90"/>
    </row>
    <row r="82" spans="1:8" ht="15.75">
      <c r="A82" s="572" t="s">
        <v>94</v>
      </c>
      <c r="B82" s="572"/>
      <c r="C82" s="572"/>
      <c r="D82" s="572"/>
      <c r="E82" s="98">
        <f>$E$81*$C$73</f>
        <v>0</v>
      </c>
      <c r="F82" s="98">
        <f>$F$81*$C$73</f>
        <v>0</v>
      </c>
      <c r="G82" s="90"/>
      <c r="H82" s="90"/>
    </row>
    <row r="83" spans="1:8" ht="16.5" thickBot="1">
      <c r="A83" s="312"/>
      <c r="B83" s="312"/>
      <c r="C83" s="312"/>
      <c r="D83" s="312"/>
      <c r="E83" s="312"/>
      <c r="F83" s="312"/>
      <c r="G83" s="312"/>
      <c r="H83" s="312"/>
    </row>
    <row r="84" spans="1:8" ht="17.25" thickBot="1" thickTop="1">
      <c r="A84" s="79" t="s">
        <v>68</v>
      </c>
      <c r="B84" s="80"/>
      <c r="C84" s="81"/>
      <c r="D84" s="539" t="s">
        <v>733</v>
      </c>
      <c r="E84" s="83"/>
      <c r="F84" s="83"/>
      <c r="G84" s="83"/>
      <c r="H84" s="83"/>
    </row>
    <row r="85" spans="1:8" ht="63" thickBot="1" thickTop="1">
      <c r="A85" s="252" t="s">
        <v>5</v>
      </c>
      <c r="B85" s="271" t="s">
        <v>6</v>
      </c>
      <c r="C85" s="284" t="s">
        <v>7</v>
      </c>
      <c r="D85" s="85" t="s">
        <v>8</v>
      </c>
      <c r="E85" s="86" t="s">
        <v>118</v>
      </c>
      <c r="F85" s="87" t="s">
        <v>119</v>
      </c>
      <c r="G85" s="87" t="s">
        <v>652</v>
      </c>
      <c r="H85" s="87" t="s">
        <v>975</v>
      </c>
    </row>
    <row r="86" spans="1:8" ht="47.25" thickTop="1">
      <c r="A86" s="285">
        <v>1</v>
      </c>
      <c r="B86" s="400" t="s">
        <v>323</v>
      </c>
      <c r="C86" s="90">
        <v>20</v>
      </c>
      <c r="D86" s="400" t="s">
        <v>324</v>
      </c>
      <c r="E86" s="315"/>
      <c r="F86" s="316"/>
      <c r="G86" s="303"/>
      <c r="H86" s="303"/>
    </row>
    <row r="87" spans="1:8" ht="108.75">
      <c r="A87" s="285">
        <v>2</v>
      </c>
      <c r="B87" s="400" t="s">
        <v>325</v>
      </c>
      <c r="C87" s="90">
        <v>30</v>
      </c>
      <c r="D87" s="400" t="s">
        <v>326</v>
      </c>
      <c r="E87" s="317"/>
      <c r="F87" s="316"/>
      <c r="G87" s="303"/>
      <c r="H87" s="303"/>
    </row>
    <row r="88" spans="1:8" ht="78">
      <c r="A88" s="285">
        <v>3</v>
      </c>
      <c r="B88" s="99" t="s">
        <v>327</v>
      </c>
      <c r="C88" s="90">
        <v>10</v>
      </c>
      <c r="D88" s="400" t="s">
        <v>328</v>
      </c>
      <c r="E88" s="317"/>
      <c r="F88" s="316"/>
      <c r="G88" s="303"/>
      <c r="H88" s="303"/>
    </row>
    <row r="89" spans="1:8" ht="62.25">
      <c r="A89" s="285">
        <v>4</v>
      </c>
      <c r="B89" s="99" t="s">
        <v>329</v>
      </c>
      <c r="C89" s="90">
        <v>30</v>
      </c>
      <c r="D89" s="400" t="s">
        <v>330</v>
      </c>
      <c r="E89" s="317"/>
      <c r="F89" s="316"/>
      <c r="G89" s="303"/>
      <c r="H89" s="303"/>
    </row>
    <row r="90" spans="1:8" ht="78">
      <c r="A90" s="285">
        <v>5</v>
      </c>
      <c r="B90" s="400" t="s">
        <v>331</v>
      </c>
      <c r="C90" s="90">
        <v>10</v>
      </c>
      <c r="D90" s="400" t="s">
        <v>332</v>
      </c>
      <c r="E90" s="317"/>
      <c r="F90" s="316"/>
      <c r="G90" s="303"/>
      <c r="H90" s="303"/>
    </row>
    <row r="91" spans="1:8" ht="30.75">
      <c r="A91" s="285">
        <v>6</v>
      </c>
      <c r="B91" s="400" t="s">
        <v>333</v>
      </c>
      <c r="C91" s="90">
        <v>30</v>
      </c>
      <c r="D91" s="400"/>
      <c r="E91" s="317"/>
      <c r="F91" s="316"/>
      <c r="G91" s="303"/>
      <c r="H91" s="303"/>
    </row>
    <row r="92" spans="1:8" ht="156" thickBot="1">
      <c r="A92" s="285">
        <v>7</v>
      </c>
      <c r="B92" s="400" t="s">
        <v>155</v>
      </c>
      <c r="C92" s="90">
        <v>20</v>
      </c>
      <c r="D92" s="400" t="s">
        <v>334</v>
      </c>
      <c r="E92" s="318"/>
      <c r="F92" s="316"/>
      <c r="G92" s="303"/>
      <c r="H92" s="303"/>
    </row>
    <row r="93" spans="1:8" ht="16.5" thickTop="1">
      <c r="A93" s="572" t="s">
        <v>45</v>
      </c>
      <c r="B93" s="572"/>
      <c r="C93" s="572"/>
      <c r="D93" s="572"/>
      <c r="E93" s="96">
        <f>MIN(100,IF($E$86+$E$92&gt;100,100,$E$86+$E$87+$E$88+$E$89+$E$90+$E$91+$E$92))</f>
        <v>0</v>
      </c>
      <c r="F93" s="96">
        <f>MIN(100,IF($F$86+$F$92&gt;100,100,$F$86+$F$87+$F$88+$F$89+$F$90+$F$91+$F$92))</f>
        <v>0</v>
      </c>
      <c r="G93" s="90"/>
      <c r="H93" s="90"/>
    </row>
    <row r="94" spans="1:8" ht="15.75">
      <c r="A94" s="572" t="s">
        <v>95</v>
      </c>
      <c r="B94" s="572"/>
      <c r="C94" s="572"/>
      <c r="D94" s="572"/>
      <c r="E94" s="98">
        <f>$E$93*$C$84</f>
        <v>0</v>
      </c>
      <c r="F94" s="98">
        <f>$F$93*$C$84</f>
        <v>0</v>
      </c>
      <c r="G94" s="90"/>
      <c r="H94" s="90"/>
    </row>
    <row r="95" spans="1:8" ht="15.75">
      <c r="A95" s="312"/>
      <c r="B95" s="312"/>
      <c r="C95" s="312"/>
      <c r="D95" s="312"/>
      <c r="E95" s="312"/>
      <c r="F95" s="312"/>
      <c r="G95" s="312"/>
      <c r="H95" s="312"/>
    </row>
    <row r="96" spans="1:8" ht="78">
      <c r="A96" s="537" t="s">
        <v>96</v>
      </c>
      <c r="B96" s="537" t="s">
        <v>97</v>
      </c>
      <c r="C96" s="537" t="s">
        <v>98</v>
      </c>
      <c r="D96" s="537" t="s">
        <v>99</v>
      </c>
      <c r="E96" s="593" t="s">
        <v>100</v>
      </c>
      <c r="F96" s="593"/>
      <c r="G96" s="583" t="s">
        <v>101</v>
      </c>
      <c r="H96" s="583"/>
    </row>
    <row r="97" spans="1:8" ht="62.25">
      <c r="A97" s="90" t="s">
        <v>102</v>
      </c>
      <c r="B97" s="90"/>
      <c r="C97" s="289">
        <f>$B$97*0.1</f>
        <v>0</v>
      </c>
      <c r="D97" s="540">
        <f>$C$97/3</f>
        <v>0</v>
      </c>
      <c r="E97" s="621">
        <f>$C$97/3</f>
        <v>0</v>
      </c>
      <c r="F97" s="621"/>
      <c r="G97" s="621">
        <f>$C$97/3</f>
        <v>0</v>
      </c>
      <c r="H97" s="621"/>
    </row>
    <row r="98" spans="1:8" ht="15.75">
      <c r="A98" s="312"/>
      <c r="B98" s="312"/>
      <c r="C98" s="312"/>
      <c r="D98" s="312"/>
      <c r="E98" s="312"/>
      <c r="F98" s="312"/>
      <c r="G98" s="312"/>
      <c r="H98" s="312"/>
    </row>
    <row r="99" spans="1:8" ht="62.25">
      <c r="A99" s="537" t="s">
        <v>96</v>
      </c>
      <c r="B99" s="408" t="s">
        <v>97</v>
      </c>
      <c r="C99" s="410" t="s">
        <v>103</v>
      </c>
      <c r="D99" s="412" t="s">
        <v>104</v>
      </c>
      <c r="E99" s="631" t="s">
        <v>105</v>
      </c>
      <c r="F99" s="592"/>
      <c r="G99" s="583" t="s">
        <v>106</v>
      </c>
      <c r="H99" s="583"/>
    </row>
    <row r="100" spans="1:8" ht="46.5">
      <c r="A100" s="90" t="s">
        <v>169</v>
      </c>
      <c r="B100" s="90"/>
      <c r="C100" s="289">
        <f>$B$100*0.05</f>
        <v>0</v>
      </c>
      <c r="D100" s="411">
        <f>$C100/3</f>
        <v>0</v>
      </c>
      <c r="E100" s="621">
        <f>$C100/3</f>
        <v>0</v>
      </c>
      <c r="F100" s="621"/>
      <c r="G100" s="621">
        <f>$C100/3</f>
        <v>0</v>
      </c>
      <c r="H100" s="621"/>
    </row>
    <row r="101" spans="1:8" ht="15.75">
      <c r="A101" s="312"/>
      <c r="B101" s="312"/>
      <c r="C101" s="312"/>
      <c r="D101" s="312"/>
      <c r="E101" s="312"/>
      <c r="F101" s="312"/>
      <c r="G101" s="312"/>
      <c r="H101" s="312"/>
    </row>
    <row r="102" spans="1:8" ht="15.75">
      <c r="A102" s="624" t="s">
        <v>107</v>
      </c>
      <c r="B102" s="624"/>
      <c r="C102" s="624"/>
      <c r="D102" s="624"/>
      <c r="E102" s="624"/>
      <c r="F102" s="624"/>
      <c r="G102" s="624"/>
      <c r="H102" s="624"/>
    </row>
    <row r="103" spans="1:8" ht="30.75">
      <c r="A103" s="590" t="s">
        <v>108</v>
      </c>
      <c r="B103" s="590"/>
      <c r="C103" s="590"/>
      <c r="D103" s="590"/>
      <c r="E103" s="590"/>
      <c r="F103" s="538" t="s">
        <v>9</v>
      </c>
      <c r="G103" s="538" t="s">
        <v>170</v>
      </c>
      <c r="H103" s="538" t="s">
        <v>109</v>
      </c>
    </row>
    <row r="104" spans="1:8" ht="27" customHeight="1">
      <c r="A104" s="572" t="s">
        <v>739</v>
      </c>
      <c r="B104" s="572"/>
      <c r="C104" s="572"/>
      <c r="D104" s="572"/>
      <c r="E104" s="572"/>
      <c r="F104" s="298">
        <f>$E$21+$A$58+$E$71+$D$97+$D$100</f>
        <v>0</v>
      </c>
      <c r="G104" s="397">
        <f>$F$21+$A$59+$F$71+$D$97+$D$100</f>
        <v>0</v>
      </c>
      <c r="H104" s="90"/>
    </row>
    <row r="105" spans="1:8" ht="27" customHeight="1">
      <c r="A105" s="572" t="s">
        <v>740</v>
      </c>
      <c r="B105" s="572"/>
      <c r="C105" s="572"/>
      <c r="D105" s="572"/>
      <c r="E105" s="572"/>
      <c r="F105" s="298">
        <f>$E$36+$C$58+$E$82+$E$97+$E$100</f>
        <v>0</v>
      </c>
      <c r="G105" s="397">
        <f>$F$36+$C$59+$F$82+$E$97+$E$100</f>
        <v>0</v>
      </c>
      <c r="H105" s="90"/>
    </row>
    <row r="106" spans="1:8" ht="27" customHeight="1">
      <c r="A106" s="572" t="s">
        <v>741</v>
      </c>
      <c r="B106" s="572"/>
      <c r="C106" s="572"/>
      <c r="D106" s="572"/>
      <c r="E106" s="572"/>
      <c r="F106" s="298">
        <f>$E$48+$E$58+$E$94+$G$97+$G$100</f>
        <v>0</v>
      </c>
      <c r="G106" s="397">
        <f>$F$48+$E$59+$F$94+$G$97+$G$100</f>
        <v>0</v>
      </c>
      <c r="H106" s="90"/>
    </row>
    <row r="107" spans="1:8" ht="27" customHeight="1">
      <c r="A107" s="572" t="s">
        <v>113</v>
      </c>
      <c r="B107" s="572"/>
      <c r="C107" s="572"/>
      <c r="D107" s="572"/>
      <c r="E107" s="572"/>
      <c r="F107" s="298">
        <f>$F$104+$F$105+$F$106</f>
        <v>0</v>
      </c>
      <c r="G107" s="397">
        <f>$G$104+$G$105+$G$106</f>
        <v>0</v>
      </c>
      <c r="H107" s="90"/>
    </row>
    <row r="109" s="542" customFormat="1" ht="15">
      <c r="A109" s="542" t="s">
        <v>707</v>
      </c>
    </row>
  </sheetData>
  <sheetProtection/>
  <mergeCells count="46">
    <mergeCell ref="A107:E107"/>
    <mergeCell ref="G96:H96"/>
    <mergeCell ref="E97:F97"/>
    <mergeCell ref="G97:H97"/>
    <mergeCell ref="E99:F99"/>
    <mergeCell ref="G99:H99"/>
    <mergeCell ref="E100:F100"/>
    <mergeCell ref="G100:H100"/>
    <mergeCell ref="E96:F96"/>
    <mergeCell ref="A102:H102"/>
    <mergeCell ref="A103:E103"/>
    <mergeCell ref="A104:E104"/>
    <mergeCell ref="A105:E105"/>
    <mergeCell ref="A106:E106"/>
    <mergeCell ref="A71:D71"/>
    <mergeCell ref="A81:D81"/>
    <mergeCell ref="A82:D82"/>
    <mergeCell ref="A93:D93"/>
    <mergeCell ref="A94:D94"/>
    <mergeCell ref="A70:D70"/>
    <mergeCell ref="A50:H50"/>
    <mergeCell ref="A55:D55"/>
    <mergeCell ref="A56:D56"/>
    <mergeCell ref="A57:B57"/>
    <mergeCell ref="C57:D57"/>
    <mergeCell ref="E57:H57"/>
    <mergeCell ref="A58:B58"/>
    <mergeCell ref="C58:D58"/>
    <mergeCell ref="E58:H58"/>
    <mergeCell ref="A61:H61"/>
    <mergeCell ref="F62:G62"/>
    <mergeCell ref="E59:H59"/>
    <mergeCell ref="C59:D59"/>
    <mergeCell ref="A59:B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2.xml><?xml version="1.0" encoding="utf-8"?>
<worksheet xmlns="http://schemas.openxmlformats.org/spreadsheetml/2006/main" xmlns:r="http://schemas.openxmlformats.org/officeDocument/2006/relationships">
  <sheetPr>
    <tabColor theme="7" tint="0.39998000860214233"/>
  </sheetPr>
  <dimension ref="A1:H109"/>
  <sheetViews>
    <sheetView zoomScalePageLayoutView="0" workbookViewId="0" topLeftCell="A82">
      <selection activeCell="D79" sqref="D79"/>
    </sheetView>
  </sheetViews>
  <sheetFormatPr defaultColWidth="10.625" defaultRowHeight="16.5"/>
  <cols>
    <col min="1" max="1" width="8.50390625" style="1" customWidth="1"/>
    <col min="2" max="2" width="29.00390625" style="1" customWidth="1"/>
    <col min="3" max="3" width="6.875" style="1" customWidth="1"/>
    <col min="4" max="4" width="53.75390625" style="1" customWidth="1"/>
    <col min="5" max="5" width="6.50390625" style="1" customWidth="1"/>
    <col min="6" max="6" width="8.50390625" style="1" customWidth="1"/>
    <col min="7" max="7" width="10.375" style="1" customWidth="1"/>
    <col min="8" max="8" width="12.375" style="1" customWidth="1"/>
    <col min="9" max="9" width="10.625" style="1" customWidth="1"/>
    <col min="10" max="16384" width="10.625" style="1" customWidth="1"/>
  </cols>
  <sheetData>
    <row r="1" spans="1:8" ht="63" customHeight="1">
      <c r="A1" s="568" t="s">
        <v>877</v>
      </c>
      <c r="B1" s="569"/>
      <c r="C1" s="569"/>
      <c r="D1" s="569"/>
      <c r="E1" s="569"/>
      <c r="F1" s="569"/>
      <c r="G1" s="569"/>
      <c r="H1" s="569"/>
    </row>
    <row r="2" spans="1:8" ht="21" customHeight="1" thickBot="1">
      <c r="A2" s="570" t="s">
        <v>712</v>
      </c>
      <c r="B2" s="570"/>
      <c r="C2" s="570"/>
      <c r="D2" s="570"/>
      <c r="E2" s="570"/>
      <c r="F2" s="570"/>
      <c r="G2" s="570"/>
      <c r="H2" s="570"/>
    </row>
    <row r="3" spans="1:8" ht="33" customHeight="1" thickBot="1" thickTop="1">
      <c r="A3" s="79" t="s">
        <v>2</v>
      </c>
      <c r="B3" s="80"/>
      <c r="C3" s="81"/>
      <c r="D3" s="401" t="s">
        <v>116</v>
      </c>
      <c r="E3" s="83"/>
      <c r="F3" s="571" t="s">
        <v>713</v>
      </c>
      <c r="G3" s="571"/>
      <c r="H3" s="84">
        <f>$C$3+$C$23+$C$38</f>
        <v>0</v>
      </c>
    </row>
    <row r="4" spans="1:8" ht="99" customHeight="1" thickBot="1" thickTop="1">
      <c r="A4" s="252" t="s">
        <v>5</v>
      </c>
      <c r="B4" s="252" t="s">
        <v>6</v>
      </c>
      <c r="C4" s="253" t="s">
        <v>7</v>
      </c>
      <c r="D4" s="85" t="s">
        <v>8</v>
      </c>
      <c r="E4" s="86" t="s">
        <v>118</v>
      </c>
      <c r="F4" s="87" t="s">
        <v>119</v>
      </c>
      <c r="G4" s="87" t="s">
        <v>652</v>
      </c>
      <c r="H4" s="302" t="s">
        <v>789</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93">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804</v>
      </c>
    </row>
    <row r="15" spans="1:8" ht="78">
      <c r="A15" s="615"/>
      <c r="B15" s="93" t="s">
        <v>35</v>
      </c>
      <c r="C15" s="615"/>
      <c r="D15" s="94" t="s">
        <v>36</v>
      </c>
      <c r="E15" s="262"/>
      <c r="F15" s="263"/>
      <c r="G15" s="95"/>
      <c r="H15" s="572"/>
    </row>
    <row r="16" spans="1:8" ht="48" customHeight="1">
      <c r="A16" s="615"/>
      <c r="B16" s="93" t="s">
        <v>37</v>
      </c>
      <c r="C16" s="615"/>
      <c r="D16" s="94" t="s">
        <v>38</v>
      </c>
      <c r="E16" s="262"/>
      <c r="F16" s="263"/>
      <c r="G16" s="95"/>
      <c r="H16" s="572"/>
    </row>
    <row r="17" spans="1:8" ht="30.75">
      <c r="A17" s="615"/>
      <c r="B17" s="93" t="s">
        <v>39</v>
      </c>
      <c r="C17" s="615"/>
      <c r="D17" s="94" t="s">
        <v>40</v>
      </c>
      <c r="E17" s="262"/>
      <c r="F17" s="263"/>
      <c r="G17" s="95"/>
      <c r="H17" s="572"/>
    </row>
    <row r="18" spans="1:8" ht="46.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spans="1:8" ht="16.5" thickBot="1">
      <c r="A22" s="398"/>
      <c r="B22" s="398"/>
      <c r="C22" s="398"/>
      <c r="D22" s="398"/>
      <c r="E22" s="398"/>
      <c r="F22" s="398"/>
      <c r="G22" s="398"/>
      <c r="H22" s="398"/>
    </row>
    <row r="23" spans="1:8" ht="21" customHeight="1" thickBot="1" thickTop="1">
      <c r="A23" s="79" t="s">
        <v>47</v>
      </c>
      <c r="B23" s="80"/>
      <c r="C23" s="81"/>
      <c r="D23" s="401" t="s">
        <v>116</v>
      </c>
      <c r="E23" s="83"/>
      <c r="F23" s="83"/>
      <c r="G23" s="83"/>
      <c r="H23" s="83"/>
    </row>
    <row r="24" spans="1:8" ht="63" thickBot="1" thickTop="1">
      <c r="A24" s="252" t="s">
        <v>5</v>
      </c>
      <c r="B24" s="252" t="s">
        <v>6</v>
      </c>
      <c r="C24" s="253" t="s">
        <v>7</v>
      </c>
      <c r="D24" s="85" t="s">
        <v>8</v>
      </c>
      <c r="E24" s="86" t="s">
        <v>118</v>
      </c>
      <c r="F24" s="87" t="s">
        <v>119</v>
      </c>
      <c r="G24" s="87" t="s">
        <v>652</v>
      </c>
      <c r="H24" s="302" t="s">
        <v>789</v>
      </c>
    </row>
    <row r="25" spans="1:8" ht="63" thickTop="1">
      <c r="A25" s="254">
        <v>1</v>
      </c>
      <c r="B25" s="303" t="s">
        <v>48</v>
      </c>
      <c r="C25" s="254">
        <v>20</v>
      </c>
      <c r="D25" s="99" t="s">
        <v>130</v>
      </c>
      <c r="E25" s="315"/>
      <c r="F25" s="316"/>
      <c r="G25" s="303"/>
      <c r="H25" s="303"/>
    </row>
    <row r="26" spans="1:8" ht="62.25">
      <c r="A26" s="254">
        <v>2</v>
      </c>
      <c r="B26" s="93" t="s">
        <v>50</v>
      </c>
      <c r="C26" s="254">
        <v>20</v>
      </c>
      <c r="D26" s="99" t="s">
        <v>130</v>
      </c>
      <c r="E26" s="317"/>
      <c r="F26" s="316"/>
      <c r="G26" s="303"/>
      <c r="H26" s="303"/>
    </row>
    <row r="27" spans="1:8" ht="276">
      <c r="A27" s="254">
        <v>3</v>
      </c>
      <c r="B27" s="303" t="s">
        <v>51</v>
      </c>
      <c r="C27" s="254">
        <v>20</v>
      </c>
      <c r="D27" s="265" t="s">
        <v>131</v>
      </c>
      <c r="E27" s="317"/>
      <c r="F27" s="316"/>
      <c r="G27" s="303"/>
      <c r="H27" s="303"/>
    </row>
    <row r="28" spans="1:8" ht="171">
      <c r="A28" s="254">
        <v>4</v>
      </c>
      <c r="B28" s="93" t="s">
        <v>53</v>
      </c>
      <c r="C28" s="254">
        <v>20</v>
      </c>
      <c r="D28" s="99" t="s">
        <v>971</v>
      </c>
      <c r="E28" s="317"/>
      <c r="F28" s="316"/>
      <c r="G28" s="303"/>
      <c r="H28" s="303"/>
    </row>
    <row r="29" spans="1:8" ht="46.5">
      <c r="A29" s="254">
        <v>5</v>
      </c>
      <c r="B29" s="303" t="s">
        <v>55</v>
      </c>
      <c r="C29" s="254">
        <v>20</v>
      </c>
      <c r="D29" s="99" t="s">
        <v>132</v>
      </c>
      <c r="E29" s="317"/>
      <c r="F29" s="316"/>
      <c r="G29" s="303"/>
      <c r="H29" s="303"/>
    </row>
    <row r="30" spans="1:8" ht="62.25">
      <c r="A30" s="254">
        <v>6</v>
      </c>
      <c r="B30" s="93" t="s">
        <v>133</v>
      </c>
      <c r="C30" s="254">
        <v>20</v>
      </c>
      <c r="D30" s="99" t="s">
        <v>173</v>
      </c>
      <c r="E30" s="317"/>
      <c r="F30" s="316"/>
      <c r="G30" s="303"/>
      <c r="H30" s="93" t="s">
        <v>59</v>
      </c>
    </row>
    <row r="31" spans="1:8" ht="78">
      <c r="A31" s="254">
        <v>7</v>
      </c>
      <c r="B31" s="93" t="s">
        <v>60</v>
      </c>
      <c r="C31" s="254">
        <v>10</v>
      </c>
      <c r="D31" s="340" t="s">
        <v>135</v>
      </c>
      <c r="E31" s="317"/>
      <c r="F31" s="316"/>
      <c r="G31" s="303"/>
      <c r="H31" s="303"/>
    </row>
    <row r="32" spans="1:8" ht="30.75">
      <c r="A32" s="254">
        <v>8</v>
      </c>
      <c r="B32" s="93" t="s">
        <v>972</v>
      </c>
      <c r="C32" s="254">
        <v>5</v>
      </c>
      <c r="D32" s="340" t="s">
        <v>63</v>
      </c>
      <c r="E32" s="317"/>
      <c r="F32" s="316"/>
      <c r="G32" s="303"/>
      <c r="H32" s="303"/>
    </row>
    <row r="33" spans="1:8" ht="93">
      <c r="A33" s="254">
        <v>9</v>
      </c>
      <c r="B33" s="93" t="s">
        <v>64</v>
      </c>
      <c r="C33" s="254">
        <v>15</v>
      </c>
      <c r="D33" s="99" t="s">
        <v>136</v>
      </c>
      <c r="E33" s="317"/>
      <c r="F33" s="316"/>
      <c r="G33" s="303"/>
      <c r="H33" s="303"/>
    </row>
    <row r="34" spans="1:8" ht="156" thickBot="1">
      <c r="A34" s="254">
        <v>10</v>
      </c>
      <c r="B34" s="93" t="s">
        <v>973</v>
      </c>
      <c r="C34" s="254" t="s">
        <v>32</v>
      </c>
      <c r="D34" s="99" t="s">
        <v>974</v>
      </c>
      <c r="E34" s="318"/>
      <c r="F34" s="316"/>
      <c r="G34" s="303"/>
      <c r="H34" s="93" t="s">
        <v>883</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 customHeight="1" thickBot="1">
      <c r="A37" s="312"/>
      <c r="B37" s="312"/>
      <c r="C37" s="312"/>
      <c r="D37" s="312"/>
      <c r="E37" s="312"/>
      <c r="F37" s="312"/>
      <c r="G37" s="312"/>
      <c r="H37" s="312"/>
    </row>
    <row r="38" spans="1:8" ht="27" customHeight="1" thickBot="1" thickTop="1">
      <c r="A38" s="79" t="s">
        <v>68</v>
      </c>
      <c r="B38" s="80"/>
      <c r="C38" s="81"/>
      <c r="D38" s="401" t="s">
        <v>116</v>
      </c>
      <c r="E38" s="83"/>
      <c r="F38" s="83"/>
      <c r="G38" s="83"/>
      <c r="H38" s="83"/>
    </row>
    <row r="39" spans="1:8" ht="63" thickBot="1" thickTop="1">
      <c r="A39" s="421" t="s">
        <v>5</v>
      </c>
      <c r="B39" s="421" t="s">
        <v>6</v>
      </c>
      <c r="C39" s="421" t="s">
        <v>7</v>
      </c>
      <c r="D39" s="422" t="s">
        <v>8</v>
      </c>
      <c r="E39" s="437" t="s">
        <v>118</v>
      </c>
      <c r="F39" s="423" t="s">
        <v>119</v>
      </c>
      <c r="G39" s="87" t="s">
        <v>652</v>
      </c>
      <c r="H39" s="302" t="s">
        <v>789</v>
      </c>
    </row>
    <row r="40" spans="1:8" ht="47.25" thickTop="1">
      <c r="A40" s="424">
        <v>1</v>
      </c>
      <c r="B40" s="425" t="s">
        <v>69</v>
      </c>
      <c r="C40" s="438">
        <v>30</v>
      </c>
      <c r="D40" s="426" t="s">
        <v>70</v>
      </c>
      <c r="E40" s="315"/>
      <c r="F40" s="427"/>
      <c r="G40" s="428"/>
      <c r="H40" s="428"/>
    </row>
    <row r="41" spans="1:8" ht="220.5">
      <c r="A41" s="407">
        <v>2</v>
      </c>
      <c r="B41" s="162" t="s">
        <v>71</v>
      </c>
      <c r="C41" s="413">
        <v>20</v>
      </c>
      <c r="D41" s="429" t="s">
        <v>72</v>
      </c>
      <c r="E41" s="317"/>
      <c r="F41" s="430"/>
      <c r="G41" s="430"/>
      <c r="H41" s="430"/>
    </row>
    <row r="42" spans="1:8" ht="202.5">
      <c r="A42" s="417">
        <v>3</v>
      </c>
      <c r="B42" s="418" t="s">
        <v>73</v>
      </c>
      <c r="C42" s="161">
        <v>30</v>
      </c>
      <c r="D42" s="419" t="s">
        <v>74</v>
      </c>
      <c r="E42" s="317"/>
      <c r="F42" s="347"/>
      <c r="G42" s="420"/>
      <c r="H42" s="418" t="s">
        <v>75</v>
      </c>
    </row>
    <row r="43" spans="1:8" ht="78">
      <c r="A43" s="254">
        <v>4</v>
      </c>
      <c r="B43" s="93" t="s">
        <v>76</v>
      </c>
      <c r="C43" s="90">
        <v>10</v>
      </c>
      <c r="D43" s="99" t="s">
        <v>137</v>
      </c>
      <c r="E43" s="317"/>
      <c r="F43" s="316"/>
      <c r="G43" s="303"/>
      <c r="H43" s="303"/>
    </row>
    <row r="44" spans="1:8" ht="264.75">
      <c r="A44" s="254">
        <v>5</v>
      </c>
      <c r="B44" s="93" t="s">
        <v>78</v>
      </c>
      <c r="C44" s="90">
        <v>40</v>
      </c>
      <c r="D44" s="99" t="s">
        <v>79</v>
      </c>
      <c r="E44" s="317"/>
      <c r="F44" s="316"/>
      <c r="G44" s="303"/>
      <c r="H44" s="303"/>
    </row>
    <row r="45" spans="1:8" ht="30.75">
      <c r="A45" s="254">
        <v>6</v>
      </c>
      <c r="B45" s="93" t="s">
        <v>80</v>
      </c>
      <c r="C45" s="90">
        <v>20</v>
      </c>
      <c r="D45" s="99" t="s">
        <v>138</v>
      </c>
      <c r="E45" s="317"/>
      <c r="F45" s="316"/>
      <c r="G45" s="303"/>
      <c r="H45" s="303"/>
    </row>
    <row r="46" spans="1:8" ht="78" thickBot="1">
      <c r="A46" s="254">
        <v>7</v>
      </c>
      <c r="B46" s="93" t="s">
        <v>82</v>
      </c>
      <c r="C46" s="90" t="s">
        <v>32</v>
      </c>
      <c r="D46" s="99" t="s">
        <v>83</v>
      </c>
      <c r="E46" s="318"/>
      <c r="F46" s="316"/>
      <c r="G46" s="303"/>
      <c r="H46" s="93" t="s">
        <v>883</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312"/>
      <c r="D49" s="312"/>
      <c r="E49" s="312"/>
      <c r="F49" s="312"/>
      <c r="G49" s="312"/>
      <c r="H49" s="312"/>
    </row>
    <row r="50" spans="1:8" ht="15">
      <c r="A50" s="616" t="s">
        <v>588</v>
      </c>
      <c r="B50" s="616"/>
      <c r="C50" s="616"/>
      <c r="D50" s="616"/>
      <c r="E50" s="616"/>
      <c r="F50" s="616"/>
      <c r="G50" s="616"/>
      <c r="H50" s="616"/>
    </row>
    <row r="51" spans="1:8" ht="63" thickBot="1">
      <c r="A51" s="271" t="s">
        <v>5</v>
      </c>
      <c r="B51" s="271" t="s">
        <v>6</v>
      </c>
      <c r="C51" s="271" t="s">
        <v>7</v>
      </c>
      <c r="D51" s="100" t="s">
        <v>8</v>
      </c>
      <c r="E51" s="86" t="s">
        <v>118</v>
      </c>
      <c r="F51" s="87" t="s">
        <v>119</v>
      </c>
      <c r="G51" s="87" t="s">
        <v>652</v>
      </c>
      <c r="H51" s="302" t="s">
        <v>789</v>
      </c>
    </row>
    <row r="52" spans="1:8" s="76" customFormat="1" ht="221.25" thickTop="1">
      <c r="A52" s="405">
        <v>1</v>
      </c>
      <c r="B52" s="88" t="s">
        <v>807</v>
      </c>
      <c r="C52" s="405">
        <v>50</v>
      </c>
      <c r="D52" s="279" t="s">
        <v>808</v>
      </c>
      <c r="E52" s="366"/>
      <c r="F52" s="342"/>
      <c r="G52" s="402"/>
      <c r="H52" s="402"/>
    </row>
    <row r="53" spans="1:8" s="76" customFormat="1" ht="345">
      <c r="A53" s="405">
        <v>2</v>
      </c>
      <c r="B53" s="88" t="s">
        <v>809</v>
      </c>
      <c r="C53" s="405">
        <v>50</v>
      </c>
      <c r="D53" s="279" t="s">
        <v>810</v>
      </c>
      <c r="E53" s="367"/>
      <c r="F53" s="342"/>
      <c r="G53" s="402"/>
      <c r="H53" s="402"/>
    </row>
    <row r="54" spans="1:8" ht="202.5">
      <c r="A54" s="405">
        <v>3</v>
      </c>
      <c r="B54" s="93" t="s">
        <v>248</v>
      </c>
      <c r="C54" s="405">
        <v>50</v>
      </c>
      <c r="D54" s="99" t="s">
        <v>249</v>
      </c>
      <c r="E54" s="317"/>
      <c r="F54" s="316"/>
      <c r="G54" s="303"/>
      <c r="H54" s="303"/>
    </row>
    <row r="55" spans="1:8" ht="13.5" customHeight="1">
      <c r="A55" s="572" t="s">
        <v>45</v>
      </c>
      <c r="B55" s="572"/>
      <c r="C55" s="572"/>
      <c r="D55" s="572"/>
      <c r="E55" s="96">
        <f>MIN(100,IF(E52+E54&gt;100,100,E52+E53+E54))</f>
        <v>0</v>
      </c>
      <c r="F55" s="96">
        <f>MIN(100,IF(F52+F54&gt;100,100,F52+F53+F54))</f>
        <v>0</v>
      </c>
      <c r="G55" s="90"/>
      <c r="H55" s="90"/>
    </row>
    <row r="56" spans="1:8" ht="13.5" customHeight="1">
      <c r="A56" s="572" t="s">
        <v>86</v>
      </c>
      <c r="B56" s="572"/>
      <c r="C56" s="572"/>
      <c r="D56" s="572"/>
      <c r="E56" s="106">
        <f>$E$55*0.15</f>
        <v>0</v>
      </c>
      <c r="F56" s="106">
        <f>$F$55*0.15</f>
        <v>0</v>
      </c>
      <c r="G56" s="95"/>
      <c r="H56" s="95"/>
    </row>
    <row r="57" spans="1:8" ht="32.25" customHeight="1">
      <c r="A57" s="627" t="s">
        <v>157</v>
      </c>
      <c r="B57" s="627"/>
      <c r="C57" s="627" t="s">
        <v>158</v>
      </c>
      <c r="D57" s="627"/>
      <c r="E57" s="627" t="s">
        <v>159</v>
      </c>
      <c r="F57" s="627"/>
      <c r="G57" s="627"/>
      <c r="H57" s="627"/>
    </row>
    <row r="58" spans="1:8" ht="13.5" customHeight="1">
      <c r="A58" s="585">
        <f>$E$56/3</f>
        <v>0</v>
      </c>
      <c r="B58" s="585"/>
      <c r="C58" s="585">
        <f>$E$56/3</f>
        <v>0</v>
      </c>
      <c r="D58" s="585"/>
      <c r="E58" s="585">
        <f>$E$56/3</f>
        <v>0</v>
      </c>
      <c r="F58" s="585"/>
      <c r="G58" s="585"/>
      <c r="H58" s="585"/>
    </row>
    <row r="59" spans="1:8" ht="13.5" customHeight="1">
      <c r="A59" s="628">
        <f>$F$56/3</f>
        <v>0</v>
      </c>
      <c r="B59" s="632"/>
      <c r="C59" s="628">
        <f>$F$56/3</f>
        <v>0</v>
      </c>
      <c r="D59" s="632"/>
      <c r="E59" s="628">
        <f>$F$56/3</f>
        <v>0</v>
      </c>
      <c r="F59" s="633"/>
      <c r="G59" s="633"/>
      <c r="H59" s="632"/>
    </row>
    <row r="60" spans="1:8" ht="15">
      <c r="A60" s="312"/>
      <c r="B60" s="312"/>
      <c r="C60" s="312"/>
      <c r="D60" s="312"/>
      <c r="E60" s="312"/>
      <c r="F60" s="312"/>
      <c r="G60" s="312"/>
      <c r="H60" s="312"/>
    </row>
    <row r="61" spans="1:8" ht="32.25" customHeight="1" thickBot="1">
      <c r="A61" s="617" t="s">
        <v>787</v>
      </c>
      <c r="B61" s="617"/>
      <c r="C61" s="617"/>
      <c r="D61" s="617"/>
      <c r="E61" s="617"/>
      <c r="F61" s="617"/>
      <c r="G61" s="617"/>
      <c r="H61" s="617"/>
    </row>
    <row r="62" spans="1:8" ht="30" customHeight="1" thickBot="1" thickTop="1">
      <c r="A62" s="79" t="s">
        <v>2</v>
      </c>
      <c r="B62" s="80"/>
      <c r="C62" s="81"/>
      <c r="D62" s="401" t="s">
        <v>733</v>
      </c>
      <c r="E62" s="83"/>
      <c r="F62" s="571" t="s">
        <v>734</v>
      </c>
      <c r="G62" s="571"/>
      <c r="H62" s="84">
        <f>$C$62+$C$74+$C$84</f>
        <v>0</v>
      </c>
    </row>
    <row r="63" spans="1:8" ht="63" thickBot="1" thickTop="1">
      <c r="A63" s="252" t="s">
        <v>5</v>
      </c>
      <c r="B63" s="252" t="s">
        <v>6</v>
      </c>
      <c r="C63" s="253" t="s">
        <v>7</v>
      </c>
      <c r="D63" s="85" t="s">
        <v>8</v>
      </c>
      <c r="E63" s="86" t="s">
        <v>118</v>
      </c>
      <c r="F63" s="87" t="s">
        <v>119</v>
      </c>
      <c r="G63" s="87" t="s">
        <v>652</v>
      </c>
      <c r="H63" s="302" t="s">
        <v>789</v>
      </c>
    </row>
    <row r="64" spans="1:8" ht="51.75" customHeight="1" thickTop="1">
      <c r="A64" s="254">
        <v>1</v>
      </c>
      <c r="B64" s="88" t="s">
        <v>335</v>
      </c>
      <c r="C64" s="90">
        <v>20</v>
      </c>
      <c r="D64" s="92" t="s">
        <v>336</v>
      </c>
      <c r="E64" s="255"/>
      <c r="F64" s="256"/>
      <c r="G64" s="90"/>
      <c r="H64" s="254"/>
    </row>
    <row r="65" spans="1:8" ht="62.25">
      <c r="A65" s="254">
        <v>2</v>
      </c>
      <c r="B65" s="88" t="s">
        <v>337</v>
      </c>
      <c r="C65" s="90">
        <v>20</v>
      </c>
      <c r="D65" s="92" t="s">
        <v>338</v>
      </c>
      <c r="E65" s="258"/>
      <c r="F65" s="256"/>
      <c r="G65" s="90"/>
      <c r="H65" s="254"/>
    </row>
    <row r="66" spans="1:8" ht="78">
      <c r="A66" s="254">
        <v>3</v>
      </c>
      <c r="B66" s="88" t="s">
        <v>339</v>
      </c>
      <c r="C66" s="90">
        <v>30</v>
      </c>
      <c r="D66" s="92" t="s">
        <v>340</v>
      </c>
      <c r="E66" s="258"/>
      <c r="F66" s="256"/>
      <c r="G66" s="90"/>
      <c r="H66" s="254"/>
    </row>
    <row r="67" spans="1:8" ht="62.25">
      <c r="A67" s="254">
        <v>4</v>
      </c>
      <c r="B67" s="88" t="s">
        <v>341</v>
      </c>
      <c r="C67" s="90">
        <v>10</v>
      </c>
      <c r="D67" s="99" t="s">
        <v>343</v>
      </c>
      <c r="E67" s="258"/>
      <c r="F67" s="256"/>
      <c r="G67" s="90"/>
      <c r="H67" s="254"/>
    </row>
    <row r="68" spans="1:8" ht="62.25">
      <c r="A68" s="254">
        <v>5</v>
      </c>
      <c r="B68" s="88" t="s">
        <v>344</v>
      </c>
      <c r="C68" s="90">
        <v>20</v>
      </c>
      <c r="D68" s="99" t="s">
        <v>878</v>
      </c>
      <c r="E68" s="258"/>
      <c r="F68" s="256"/>
      <c r="G68" s="90"/>
      <c r="H68" s="254"/>
    </row>
    <row r="69" spans="1:8" ht="78">
      <c r="A69" s="254">
        <v>6</v>
      </c>
      <c r="B69" s="88" t="s">
        <v>345</v>
      </c>
      <c r="C69" s="90">
        <v>30</v>
      </c>
      <c r="D69" s="92" t="s">
        <v>346</v>
      </c>
      <c r="E69" s="258"/>
      <c r="F69" s="256"/>
      <c r="G69" s="90"/>
      <c r="H69" s="254"/>
    </row>
    <row r="70" spans="1:8" ht="15.75" thickBot="1">
      <c r="A70" s="254">
        <v>7</v>
      </c>
      <c r="B70" s="93" t="s">
        <v>155</v>
      </c>
      <c r="C70" s="122">
        <v>20</v>
      </c>
      <c r="D70" s="92"/>
      <c r="E70" s="264"/>
      <c r="F70" s="256"/>
      <c r="G70" s="90"/>
      <c r="H70" s="254"/>
    </row>
    <row r="71" spans="1:8" ht="14.25" customHeight="1" thickTop="1">
      <c r="A71" s="572" t="s">
        <v>45</v>
      </c>
      <c r="B71" s="572"/>
      <c r="C71" s="572"/>
      <c r="D71" s="572"/>
      <c r="E71" s="96">
        <f>MIN(100,IF($E$64+$E$70&gt;100,100,$E$64+$E$65+$E$66+$E$67+$E$68+$E$69+$E$70))</f>
        <v>0</v>
      </c>
      <c r="F71" s="96">
        <f>MIN(100,IF($F$64+$F$70&gt;100,100,$F$64+$F$65+$F$66+$F$67+$F$68+$F$69+$F$70))</f>
        <v>0</v>
      </c>
      <c r="G71" s="90"/>
      <c r="H71" s="90"/>
    </row>
    <row r="72" spans="1:8" ht="13.5" customHeight="1">
      <c r="A72" s="572" t="s">
        <v>93</v>
      </c>
      <c r="B72" s="572"/>
      <c r="C72" s="572"/>
      <c r="D72" s="572"/>
      <c r="E72" s="98">
        <f>$E$71*$C$62</f>
        <v>0</v>
      </c>
      <c r="F72" s="98">
        <f>$F$71*$C$62</f>
        <v>0</v>
      </c>
      <c r="G72" s="90"/>
      <c r="H72" s="90"/>
    </row>
    <row r="73" spans="1:8" ht="15.75" thickBot="1">
      <c r="A73" s="312"/>
      <c r="B73" s="312"/>
      <c r="C73" s="312"/>
      <c r="D73" s="312"/>
      <c r="E73" s="312"/>
      <c r="F73" s="312"/>
      <c r="G73" s="312"/>
      <c r="H73" s="312"/>
    </row>
    <row r="74" spans="1:8" ht="16.5" thickBot="1" thickTop="1">
      <c r="A74" s="79" t="s">
        <v>47</v>
      </c>
      <c r="B74" s="80"/>
      <c r="C74" s="81"/>
      <c r="D74" s="401" t="s">
        <v>733</v>
      </c>
      <c r="E74" s="83"/>
      <c r="F74" s="83"/>
      <c r="G74" s="83"/>
      <c r="H74" s="83"/>
    </row>
    <row r="75" spans="1:8" ht="63" thickBot="1" thickTop="1">
      <c r="A75" s="252" t="s">
        <v>5</v>
      </c>
      <c r="B75" s="271" t="s">
        <v>6</v>
      </c>
      <c r="C75" s="284" t="s">
        <v>7</v>
      </c>
      <c r="D75" s="85" t="s">
        <v>8</v>
      </c>
      <c r="E75" s="86" t="s">
        <v>118</v>
      </c>
      <c r="F75" s="87" t="s">
        <v>119</v>
      </c>
      <c r="G75" s="87" t="s">
        <v>652</v>
      </c>
      <c r="H75" s="302" t="s">
        <v>789</v>
      </c>
    </row>
    <row r="76" spans="1:8" ht="63" thickTop="1">
      <c r="A76" s="285">
        <v>1</v>
      </c>
      <c r="B76" s="93" t="s">
        <v>347</v>
      </c>
      <c r="C76" s="122">
        <v>20</v>
      </c>
      <c r="D76" s="414" t="s">
        <v>348</v>
      </c>
      <c r="E76" s="315"/>
      <c r="F76" s="316"/>
      <c r="G76" s="303"/>
      <c r="H76" s="303"/>
    </row>
    <row r="77" spans="1:8" ht="62.25">
      <c r="A77" s="285">
        <v>2</v>
      </c>
      <c r="B77" s="93" t="s">
        <v>349</v>
      </c>
      <c r="C77" s="122">
        <v>40</v>
      </c>
      <c r="D77" s="414" t="s">
        <v>350</v>
      </c>
      <c r="E77" s="317"/>
      <c r="F77" s="316"/>
      <c r="G77" s="303"/>
      <c r="H77" s="303"/>
    </row>
    <row r="78" spans="1:8" ht="62.25">
      <c r="A78" s="285">
        <v>3</v>
      </c>
      <c r="B78" s="93" t="s">
        <v>351</v>
      </c>
      <c r="C78" s="122">
        <v>40</v>
      </c>
      <c r="D78" s="414" t="s">
        <v>352</v>
      </c>
      <c r="E78" s="317"/>
      <c r="F78" s="316"/>
      <c r="G78" s="303"/>
      <c r="H78" s="303"/>
    </row>
    <row r="79" spans="1:8" ht="108.75">
      <c r="A79" s="285">
        <v>4</v>
      </c>
      <c r="B79" s="93" t="s">
        <v>296</v>
      </c>
      <c r="C79" s="122">
        <v>20</v>
      </c>
      <c r="D79" s="414" t="s">
        <v>353</v>
      </c>
      <c r="E79" s="317"/>
      <c r="F79" s="316"/>
      <c r="G79" s="303"/>
      <c r="H79" s="303"/>
    </row>
    <row r="80" spans="1:8" ht="15.75" customHeight="1" thickBot="1">
      <c r="A80" s="285">
        <v>5</v>
      </c>
      <c r="B80" s="93" t="s">
        <v>155</v>
      </c>
      <c r="C80" s="122" t="s">
        <v>175</v>
      </c>
      <c r="D80" s="415"/>
      <c r="E80" s="318"/>
      <c r="F80" s="316"/>
      <c r="G80" s="303"/>
      <c r="H80" s="303"/>
    </row>
    <row r="81" spans="1:8" ht="14.25" customHeight="1" thickTop="1">
      <c r="A81" s="572" t="s">
        <v>45</v>
      </c>
      <c r="B81" s="572"/>
      <c r="C81" s="572"/>
      <c r="D81" s="572"/>
      <c r="E81" s="96">
        <f>MIN(100,IF($E$76+$E$80&gt;100,100,$E$76+$E$77+$E$78+$E$79+$E$80))</f>
        <v>0</v>
      </c>
      <c r="F81" s="96">
        <f>MIN(100,IF($F$76+$F$80&gt;100,100,$F$76+$F$77+$F$78+$F$79+$F$80))</f>
        <v>0</v>
      </c>
      <c r="G81" s="90"/>
      <c r="H81" s="90"/>
    </row>
    <row r="82" spans="1:8" ht="13.5" customHeight="1">
      <c r="A82" s="572" t="s">
        <v>94</v>
      </c>
      <c r="B82" s="572"/>
      <c r="C82" s="572"/>
      <c r="D82" s="572"/>
      <c r="E82" s="98">
        <f>$E$81*$C$74</f>
        <v>0</v>
      </c>
      <c r="F82" s="98">
        <f>$F$81*$C$74</f>
        <v>0</v>
      </c>
      <c r="G82" s="90"/>
      <c r="H82" s="90"/>
    </row>
    <row r="83" spans="1:8" ht="15.75" thickBot="1">
      <c r="A83" s="312"/>
      <c r="B83" s="312"/>
      <c r="C83" s="312"/>
      <c r="D83" s="312"/>
      <c r="E83" s="312"/>
      <c r="F83" s="312"/>
      <c r="G83" s="312"/>
      <c r="H83" s="312"/>
    </row>
    <row r="84" spans="1:8" ht="16.5" thickBot="1" thickTop="1">
      <c r="A84" s="79" t="s">
        <v>68</v>
      </c>
      <c r="B84" s="80"/>
      <c r="C84" s="81"/>
      <c r="D84" s="401" t="s">
        <v>733</v>
      </c>
      <c r="E84" s="83"/>
      <c r="F84" s="83"/>
      <c r="G84" s="83"/>
      <c r="H84" s="83"/>
    </row>
    <row r="85" spans="1:8" ht="63" thickBot="1" thickTop="1">
      <c r="A85" s="252" t="s">
        <v>5</v>
      </c>
      <c r="B85" s="271" t="s">
        <v>6</v>
      </c>
      <c r="C85" s="284" t="s">
        <v>7</v>
      </c>
      <c r="D85" s="85" t="s">
        <v>8</v>
      </c>
      <c r="E85" s="86" t="s">
        <v>118</v>
      </c>
      <c r="F85" s="87" t="s">
        <v>119</v>
      </c>
      <c r="G85" s="87" t="s">
        <v>652</v>
      </c>
      <c r="H85" s="302" t="s">
        <v>789</v>
      </c>
    </row>
    <row r="86" spans="1:8" ht="78" thickTop="1">
      <c r="A86" s="285">
        <v>1</v>
      </c>
      <c r="B86" s="99" t="s">
        <v>879</v>
      </c>
      <c r="C86" s="90" t="s">
        <v>175</v>
      </c>
      <c r="D86" s="414" t="s">
        <v>354</v>
      </c>
      <c r="E86" s="315"/>
      <c r="F86" s="316"/>
      <c r="G86" s="303"/>
      <c r="H86" s="303"/>
    </row>
    <row r="87" spans="1:8" ht="62.25">
      <c r="A87" s="285">
        <v>2</v>
      </c>
      <c r="B87" s="99" t="s">
        <v>880</v>
      </c>
      <c r="C87" s="90" t="s">
        <v>208</v>
      </c>
      <c r="D87" s="414" t="s">
        <v>355</v>
      </c>
      <c r="E87" s="317"/>
      <c r="F87" s="316"/>
      <c r="G87" s="303"/>
      <c r="H87" s="303"/>
    </row>
    <row r="88" spans="1:8" ht="62.25">
      <c r="A88" s="285">
        <v>3</v>
      </c>
      <c r="B88" s="99" t="s">
        <v>881</v>
      </c>
      <c r="C88" s="90" t="s">
        <v>208</v>
      </c>
      <c r="D88" s="414" t="s">
        <v>356</v>
      </c>
      <c r="E88" s="317"/>
      <c r="F88" s="316"/>
      <c r="G88" s="303"/>
      <c r="H88" s="303"/>
    </row>
    <row r="89" spans="1:8" ht="62.25">
      <c r="A89" s="285">
        <v>4</v>
      </c>
      <c r="B89" s="99" t="s">
        <v>882</v>
      </c>
      <c r="C89" s="90" t="s">
        <v>342</v>
      </c>
      <c r="D89" s="414" t="s">
        <v>357</v>
      </c>
      <c r="E89" s="317"/>
      <c r="F89" s="316"/>
      <c r="G89" s="303"/>
      <c r="H89" s="303"/>
    </row>
    <row r="90" spans="1:8" ht="78">
      <c r="A90" s="285">
        <v>5</v>
      </c>
      <c r="B90" s="99" t="s">
        <v>358</v>
      </c>
      <c r="C90" s="90" t="s">
        <v>175</v>
      </c>
      <c r="D90" s="414" t="s">
        <v>359</v>
      </c>
      <c r="E90" s="317"/>
      <c r="F90" s="316"/>
      <c r="G90" s="303"/>
      <c r="H90" s="303"/>
    </row>
    <row r="91" spans="1:8" ht="62.25">
      <c r="A91" s="285">
        <v>6</v>
      </c>
      <c r="B91" s="99" t="s">
        <v>360</v>
      </c>
      <c r="C91" s="90" t="s">
        <v>208</v>
      </c>
      <c r="D91" s="414" t="s">
        <v>361</v>
      </c>
      <c r="E91" s="317"/>
      <c r="F91" s="316"/>
      <c r="G91" s="303"/>
      <c r="H91" s="303"/>
    </row>
    <row r="92" spans="1:8" ht="15.75" thickBot="1">
      <c r="A92" s="285">
        <v>7</v>
      </c>
      <c r="B92" s="99" t="s">
        <v>155</v>
      </c>
      <c r="C92" s="90" t="s">
        <v>208</v>
      </c>
      <c r="D92" s="415"/>
      <c r="E92" s="318"/>
      <c r="F92" s="316"/>
      <c r="G92" s="303"/>
      <c r="H92" s="303"/>
    </row>
    <row r="93" spans="1:8" ht="14.25" customHeight="1" thickTop="1">
      <c r="A93" s="572" t="s">
        <v>45</v>
      </c>
      <c r="B93" s="572"/>
      <c r="C93" s="572"/>
      <c r="D93" s="572"/>
      <c r="E93" s="96">
        <f>MIN(100,IF($E$86+$E$92&gt;100,100,$E$86+$E$87+$E$88+$E$89+$E$90+$E$91+$E$92))</f>
        <v>0</v>
      </c>
      <c r="F93" s="96">
        <f>MIN(100,IF($F$86+$F$92&gt;100,100,$F$86+$F$87+$F$88+$F$89+$F$90+$F$91+$F$92))</f>
        <v>0</v>
      </c>
      <c r="G93" s="90"/>
      <c r="H93" s="90"/>
    </row>
    <row r="94" spans="1:8" ht="13.5" customHeight="1">
      <c r="A94" s="572" t="s">
        <v>95</v>
      </c>
      <c r="B94" s="572"/>
      <c r="C94" s="572"/>
      <c r="D94" s="572"/>
      <c r="E94" s="98">
        <f>$E$93*$C$84</f>
        <v>0</v>
      </c>
      <c r="F94" s="98">
        <f>$F$93*$C$84</f>
        <v>0</v>
      </c>
      <c r="G94" s="90"/>
      <c r="H94" s="90"/>
    </row>
    <row r="95" spans="1:8" ht="15">
      <c r="A95" s="312"/>
      <c r="B95" s="312"/>
      <c r="C95" s="312"/>
      <c r="D95" s="312"/>
      <c r="E95" s="312"/>
      <c r="F95" s="312"/>
      <c r="G95" s="312"/>
      <c r="H95" s="312"/>
    </row>
    <row r="96" spans="1:8" ht="78">
      <c r="A96" s="404" t="s">
        <v>96</v>
      </c>
      <c r="B96" s="404" t="s">
        <v>97</v>
      </c>
      <c r="C96" s="404" t="s">
        <v>98</v>
      </c>
      <c r="D96" s="404" t="s">
        <v>99</v>
      </c>
      <c r="E96" s="593" t="s">
        <v>100</v>
      </c>
      <c r="F96" s="593"/>
      <c r="G96" s="583" t="s">
        <v>101</v>
      </c>
      <c r="H96" s="583"/>
    </row>
    <row r="97" spans="1:8" ht="46.5">
      <c r="A97" s="90" t="s">
        <v>102</v>
      </c>
      <c r="B97" s="90">
        <v>100</v>
      </c>
      <c r="C97" s="289">
        <f>$B$97*0.1</f>
        <v>10</v>
      </c>
      <c r="D97" s="406">
        <f>$C$97/3</f>
        <v>3.3333333333333335</v>
      </c>
      <c r="E97" s="621">
        <f>$C$97/3</f>
        <v>3.3333333333333335</v>
      </c>
      <c r="F97" s="621"/>
      <c r="G97" s="621">
        <f>$C$97/3</f>
        <v>3.3333333333333335</v>
      </c>
      <c r="H97" s="621"/>
    </row>
    <row r="98" spans="1:8" ht="15.75" thickBot="1">
      <c r="A98" s="312"/>
      <c r="B98" s="312"/>
      <c r="C98" s="312"/>
      <c r="D98" s="312"/>
      <c r="E98" s="312"/>
      <c r="F98" s="312"/>
      <c r="G98" s="312"/>
      <c r="H98" s="312"/>
    </row>
    <row r="99" spans="1:8" ht="63" thickBot="1">
      <c r="A99" s="404" t="s">
        <v>96</v>
      </c>
      <c r="B99" s="408" t="s">
        <v>97</v>
      </c>
      <c r="C99" s="410" t="s">
        <v>103</v>
      </c>
      <c r="D99" s="416" t="s">
        <v>104</v>
      </c>
      <c r="E99" s="592" t="s">
        <v>105</v>
      </c>
      <c r="F99" s="592"/>
      <c r="G99" s="583" t="s">
        <v>106</v>
      </c>
      <c r="H99" s="583"/>
    </row>
    <row r="100" spans="1:8" ht="30.75">
      <c r="A100" s="90" t="s">
        <v>169</v>
      </c>
      <c r="B100" s="90">
        <v>100</v>
      </c>
      <c r="C100" s="409">
        <f>$B$100*0.05</f>
        <v>5</v>
      </c>
      <c r="D100" s="406">
        <f>$C$100/3</f>
        <v>1.6666666666666667</v>
      </c>
      <c r="E100" s="621">
        <f>$C$100/3</f>
        <v>1.6666666666666667</v>
      </c>
      <c r="F100" s="621"/>
      <c r="G100" s="621">
        <f>$C$100/3</f>
        <v>1.6666666666666667</v>
      </c>
      <c r="H100" s="621"/>
    </row>
    <row r="101" spans="1:8" ht="15">
      <c r="A101" s="312"/>
      <c r="B101" s="312"/>
      <c r="C101" s="312"/>
      <c r="D101" s="312"/>
      <c r="E101" s="312"/>
      <c r="F101" s="312"/>
      <c r="G101" s="312"/>
      <c r="H101" s="312"/>
    </row>
    <row r="102" spans="1:8" ht="15">
      <c r="A102" s="624" t="s">
        <v>107</v>
      </c>
      <c r="B102" s="624"/>
      <c r="C102" s="624"/>
      <c r="D102" s="624"/>
      <c r="E102" s="624"/>
      <c r="F102" s="624"/>
      <c r="G102" s="624"/>
      <c r="H102" s="624"/>
    </row>
    <row r="103" spans="1:8" ht="30.75">
      <c r="A103" s="590" t="s">
        <v>108</v>
      </c>
      <c r="B103" s="590"/>
      <c r="C103" s="590"/>
      <c r="D103" s="590"/>
      <c r="E103" s="590"/>
      <c r="F103" s="403" t="s">
        <v>9</v>
      </c>
      <c r="G103" s="403" t="s">
        <v>170</v>
      </c>
      <c r="H103" s="403" t="s">
        <v>109</v>
      </c>
    </row>
    <row r="104" spans="1:8" ht="15">
      <c r="A104" s="572" t="s">
        <v>739</v>
      </c>
      <c r="B104" s="572"/>
      <c r="C104" s="572"/>
      <c r="D104" s="572"/>
      <c r="E104" s="572"/>
      <c r="F104" s="298">
        <f>$E$21+$A$58+$E$72+$D$97+$D$100</f>
        <v>5</v>
      </c>
      <c r="G104" s="397">
        <f>$F$21+$A$59+$F$72+$D$97+$D$100</f>
        <v>5</v>
      </c>
      <c r="H104" s="90"/>
    </row>
    <row r="105" spans="1:8" ht="15">
      <c r="A105" s="572" t="s">
        <v>740</v>
      </c>
      <c r="B105" s="572"/>
      <c r="C105" s="572"/>
      <c r="D105" s="572"/>
      <c r="E105" s="572"/>
      <c r="F105" s="298">
        <f>$E$36+$C$58+$E$82+$E$97+$E$100</f>
        <v>5</v>
      </c>
      <c r="G105" s="439">
        <f>$F$36+$C$59+$F$82+$E$97+$E$100</f>
        <v>5</v>
      </c>
      <c r="H105" s="90"/>
    </row>
    <row r="106" spans="1:8" ht="15">
      <c r="A106" s="572" t="s">
        <v>741</v>
      </c>
      <c r="B106" s="572"/>
      <c r="C106" s="572"/>
      <c r="D106" s="572"/>
      <c r="E106" s="572"/>
      <c r="F106" s="298">
        <f>$E$48+$E$58+$E$94+$G$97+$G$100</f>
        <v>5</v>
      </c>
      <c r="G106" s="397">
        <f>$F$48+$E$59+$F$94+$G$97+$G$100</f>
        <v>5</v>
      </c>
      <c r="H106" s="90"/>
    </row>
    <row r="107" spans="1:8" ht="15">
      <c r="A107" s="572" t="s">
        <v>113</v>
      </c>
      <c r="B107" s="572"/>
      <c r="C107" s="572"/>
      <c r="D107" s="572"/>
      <c r="E107" s="572"/>
      <c r="F107" s="298">
        <f>$F$104+$F$105+$F$106</f>
        <v>15</v>
      </c>
      <c r="G107" s="397">
        <f>$G$104+$G$105+$G$106</f>
        <v>15</v>
      </c>
      <c r="H107" s="90"/>
    </row>
    <row r="109" s="235" customFormat="1" ht="21">
      <c r="A109" s="235" t="s">
        <v>707</v>
      </c>
    </row>
  </sheetData>
  <sheetProtection/>
  <mergeCells count="46">
    <mergeCell ref="A107:E107"/>
    <mergeCell ref="G96:H96"/>
    <mergeCell ref="E97:F97"/>
    <mergeCell ref="G97:H97"/>
    <mergeCell ref="E99:F99"/>
    <mergeCell ref="G99:H99"/>
    <mergeCell ref="E100:F100"/>
    <mergeCell ref="G100:H100"/>
    <mergeCell ref="E96:F96"/>
    <mergeCell ref="A102:H102"/>
    <mergeCell ref="A103:E103"/>
    <mergeCell ref="A104:E104"/>
    <mergeCell ref="A105:E105"/>
    <mergeCell ref="A106:E106"/>
    <mergeCell ref="A72:D72"/>
    <mergeCell ref="A81:D81"/>
    <mergeCell ref="A82:D82"/>
    <mergeCell ref="A93:D93"/>
    <mergeCell ref="A94:D94"/>
    <mergeCell ref="A71:D71"/>
    <mergeCell ref="A50:H50"/>
    <mergeCell ref="A55:D55"/>
    <mergeCell ref="A56:D56"/>
    <mergeCell ref="A57:B57"/>
    <mergeCell ref="C57:D57"/>
    <mergeCell ref="E57:H57"/>
    <mergeCell ref="A58:B58"/>
    <mergeCell ref="C58:D58"/>
    <mergeCell ref="E58:H58"/>
    <mergeCell ref="A61:H61"/>
    <mergeCell ref="F62:G62"/>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3.xml><?xml version="1.0" encoding="utf-8"?>
<worksheet xmlns="http://schemas.openxmlformats.org/spreadsheetml/2006/main" xmlns:r="http://schemas.openxmlformats.org/officeDocument/2006/relationships">
  <sheetPr>
    <tabColor theme="7" tint="0.39998000860214233"/>
  </sheetPr>
  <dimension ref="A1:H110"/>
  <sheetViews>
    <sheetView zoomScalePageLayoutView="0" workbookViewId="0" topLeftCell="A91">
      <selection activeCell="B24" sqref="B24"/>
    </sheetView>
  </sheetViews>
  <sheetFormatPr defaultColWidth="10.625" defaultRowHeight="16.5"/>
  <cols>
    <col min="1" max="1" width="7.00390625" style="1" customWidth="1"/>
    <col min="2" max="2" width="38.625" style="1" customWidth="1"/>
    <col min="3" max="3" width="6.50390625" style="1" customWidth="1"/>
    <col min="4" max="4" width="44.25390625" style="1" customWidth="1"/>
    <col min="5" max="5" width="8.375" style="1" customWidth="1"/>
    <col min="6" max="6" width="8.00390625" style="1" customWidth="1"/>
    <col min="7" max="7" width="7.00390625" style="1" customWidth="1"/>
    <col min="8" max="8" width="8.00390625" style="1" customWidth="1"/>
    <col min="9" max="9" width="10.625" style="1" customWidth="1"/>
    <col min="10" max="16384" width="10.625" style="1" customWidth="1"/>
  </cols>
  <sheetData>
    <row r="1" spans="1:8" ht="56.25" customHeight="1">
      <c r="A1" s="568" t="s">
        <v>884</v>
      </c>
      <c r="B1" s="569"/>
      <c r="C1" s="569"/>
      <c r="D1" s="569"/>
      <c r="E1" s="569"/>
      <c r="F1" s="569"/>
      <c r="G1" s="569"/>
      <c r="H1" s="569"/>
    </row>
    <row r="2" spans="1:8" ht="21" customHeight="1" thickBot="1">
      <c r="A2" s="570" t="s">
        <v>712</v>
      </c>
      <c r="B2" s="570"/>
      <c r="C2" s="570"/>
      <c r="D2" s="570"/>
      <c r="E2" s="570"/>
      <c r="F2" s="570"/>
      <c r="G2" s="570"/>
      <c r="H2" s="570"/>
    </row>
    <row r="3" spans="1:8" ht="21" customHeight="1" thickBot="1" thickTop="1">
      <c r="A3" s="79" t="s">
        <v>2</v>
      </c>
      <c r="B3" s="80"/>
      <c r="C3" s="81"/>
      <c r="D3" s="431" t="s">
        <v>116</v>
      </c>
      <c r="E3" s="83"/>
      <c r="F3" s="618" t="s">
        <v>885</v>
      </c>
      <c r="G3" s="618"/>
      <c r="H3" s="84">
        <f>$C$3+$C$23+$C$38</f>
        <v>0</v>
      </c>
    </row>
    <row r="4" spans="1:8" ht="63" thickBot="1" thickTop="1">
      <c r="A4" s="252" t="s">
        <v>5</v>
      </c>
      <c r="B4" s="252" t="s">
        <v>6</v>
      </c>
      <c r="C4" s="253" t="s">
        <v>7</v>
      </c>
      <c r="D4" s="85" t="s">
        <v>8</v>
      </c>
      <c r="E4" s="86" t="s">
        <v>118</v>
      </c>
      <c r="F4" s="87" t="s">
        <v>119</v>
      </c>
      <c r="G4" s="87" t="s">
        <v>652</v>
      </c>
      <c r="H4" s="302" t="s">
        <v>789</v>
      </c>
    </row>
    <row r="5" spans="1:8" ht="31.5" thickTop="1">
      <c r="A5" s="254">
        <v>1</v>
      </c>
      <c r="B5" s="88" t="s">
        <v>13</v>
      </c>
      <c r="C5" s="254">
        <v>30</v>
      </c>
      <c r="D5" s="89" t="s">
        <v>586</v>
      </c>
      <c r="E5" s="255"/>
      <c r="F5" s="256"/>
      <c r="G5" s="90"/>
      <c r="H5" s="254"/>
    </row>
    <row r="6" spans="1:8" ht="108.75">
      <c r="A6" s="254">
        <v>2</v>
      </c>
      <c r="B6" s="91" t="s">
        <v>15</v>
      </c>
      <c r="C6" s="254">
        <v>25</v>
      </c>
      <c r="D6" s="92" t="s">
        <v>122</v>
      </c>
      <c r="E6" s="258"/>
      <c r="F6" s="256"/>
      <c r="G6" s="90"/>
      <c r="H6" s="254"/>
    </row>
    <row r="7" spans="1:8" ht="46.5">
      <c r="A7" s="254">
        <v>3</v>
      </c>
      <c r="B7" s="88" t="s">
        <v>17</v>
      </c>
      <c r="C7" s="254">
        <v>20</v>
      </c>
      <c r="D7" s="92" t="s">
        <v>123</v>
      </c>
      <c r="E7" s="258"/>
      <c r="F7" s="256"/>
      <c r="G7" s="90"/>
      <c r="H7" s="254"/>
    </row>
    <row r="8" spans="1:8" ht="108.75">
      <c r="A8" s="254">
        <v>4</v>
      </c>
      <c r="B8" s="88" t="s">
        <v>19</v>
      </c>
      <c r="C8" s="254">
        <v>30</v>
      </c>
      <c r="D8" s="92" t="s">
        <v>124</v>
      </c>
      <c r="E8" s="258"/>
      <c r="F8" s="256"/>
      <c r="G8" s="90"/>
      <c r="H8" s="254"/>
    </row>
    <row r="9" spans="1:8" ht="62.25">
      <c r="A9" s="254">
        <v>5</v>
      </c>
      <c r="B9" s="88" t="s">
        <v>21</v>
      </c>
      <c r="C9" s="90">
        <v>10</v>
      </c>
      <c r="D9" s="92" t="s">
        <v>201</v>
      </c>
      <c r="E9" s="258"/>
      <c r="F9" s="256"/>
      <c r="G9" s="90"/>
      <c r="H9" s="254"/>
    </row>
    <row r="10" spans="1:8" ht="78">
      <c r="A10" s="254">
        <v>6</v>
      </c>
      <c r="B10" s="88" t="s">
        <v>23</v>
      </c>
      <c r="C10" s="254">
        <v>10</v>
      </c>
      <c r="D10" s="92" t="s">
        <v>126</v>
      </c>
      <c r="E10" s="258"/>
      <c r="F10" s="256"/>
      <c r="G10" s="90"/>
      <c r="H10" s="254"/>
    </row>
    <row r="11" spans="1:8" ht="78">
      <c r="A11" s="254">
        <v>7</v>
      </c>
      <c r="B11" s="93" t="s">
        <v>25</v>
      </c>
      <c r="C11" s="254">
        <v>5</v>
      </c>
      <c r="D11" s="92" t="s">
        <v>362</v>
      </c>
      <c r="E11" s="258"/>
      <c r="F11" s="256"/>
      <c r="G11" s="90"/>
      <c r="H11" s="254"/>
    </row>
    <row r="12" spans="1:8" ht="62.25">
      <c r="A12" s="254">
        <v>8</v>
      </c>
      <c r="B12" s="88" t="s">
        <v>27</v>
      </c>
      <c r="C12" s="254">
        <v>10</v>
      </c>
      <c r="D12" s="92" t="s">
        <v>128</v>
      </c>
      <c r="E12" s="258"/>
      <c r="F12" s="256"/>
      <c r="G12" s="90"/>
      <c r="H12" s="254"/>
    </row>
    <row r="13" spans="1:8" ht="62.25">
      <c r="A13" s="254">
        <v>9</v>
      </c>
      <c r="B13" s="88" t="s">
        <v>970</v>
      </c>
      <c r="C13" s="254">
        <v>10</v>
      </c>
      <c r="D13" s="92" t="s">
        <v>363</v>
      </c>
      <c r="E13" s="258"/>
      <c r="F13" s="256"/>
      <c r="G13" s="90"/>
      <c r="H13" s="254"/>
    </row>
    <row r="14" spans="1:8" ht="15.75" customHeight="1">
      <c r="A14" s="615">
        <v>10</v>
      </c>
      <c r="B14" s="303" t="s">
        <v>31</v>
      </c>
      <c r="C14" s="615" t="s">
        <v>32</v>
      </c>
      <c r="D14" s="94" t="s">
        <v>33</v>
      </c>
      <c r="E14" s="262"/>
      <c r="F14" s="263"/>
      <c r="G14" s="95"/>
      <c r="H14" s="572" t="s">
        <v>920</v>
      </c>
    </row>
    <row r="15" spans="1:8" ht="78">
      <c r="A15" s="615"/>
      <c r="B15" s="93" t="s">
        <v>35</v>
      </c>
      <c r="C15" s="615"/>
      <c r="D15" s="94" t="s">
        <v>36</v>
      </c>
      <c r="E15" s="262"/>
      <c r="F15" s="263"/>
      <c r="G15" s="95"/>
      <c r="H15" s="572"/>
    </row>
    <row r="16" spans="1:8" ht="46.5">
      <c r="A16" s="615"/>
      <c r="B16" s="93" t="s">
        <v>37</v>
      </c>
      <c r="C16" s="615"/>
      <c r="D16" s="94" t="s">
        <v>38</v>
      </c>
      <c r="E16" s="262"/>
      <c r="F16" s="263"/>
      <c r="G16" s="95"/>
      <c r="H16" s="572"/>
    </row>
    <row r="17" spans="1:8" ht="46.5">
      <c r="A17" s="615"/>
      <c r="B17" s="93" t="s">
        <v>39</v>
      </c>
      <c r="C17" s="615"/>
      <c r="D17" s="94" t="s">
        <v>40</v>
      </c>
      <c r="E17" s="262"/>
      <c r="F17" s="263"/>
      <c r="G17" s="95"/>
      <c r="H17" s="572"/>
    </row>
    <row r="18" spans="1:8" ht="46.5">
      <c r="A18" s="615"/>
      <c r="B18" s="93" t="s">
        <v>41</v>
      </c>
      <c r="C18" s="615"/>
      <c r="D18" s="94" t="s">
        <v>42</v>
      </c>
      <c r="E18" s="262"/>
      <c r="F18" s="263"/>
      <c r="G18" s="95"/>
      <c r="H18" s="572"/>
    </row>
    <row r="19" spans="1:8" ht="47.25" thickBot="1">
      <c r="A19" s="615"/>
      <c r="B19" s="88" t="s">
        <v>43</v>
      </c>
      <c r="C19" s="615"/>
      <c r="D19" s="94" t="s">
        <v>129</v>
      </c>
      <c r="E19" s="264"/>
      <c r="F19" s="263"/>
      <c r="G19" s="95"/>
      <c r="H19" s="572"/>
    </row>
    <row r="20" spans="1:8" ht="18" customHeight="1" thickTop="1">
      <c r="A20" s="572" t="s">
        <v>45</v>
      </c>
      <c r="B20" s="572"/>
      <c r="C20" s="572"/>
      <c r="D20" s="572"/>
      <c r="E20" s="96">
        <f>MIN(100,IF($E$5+$E$19&gt;100,100,$E$5+$E$6+$E$7+$E$8+$E$9+$E$10+$E$11+$E$12+$E$13+$E$14+$E$15+$E$16+$E$17+$E$18+$E$19))</f>
        <v>0</v>
      </c>
      <c r="F20" s="97">
        <f>MIN(100,IF($F$5+$F$19&gt;100,100,$F$9+$F$6+$F$7+$F$8+$F$9+$F$10+$F$11+$F$12+$F$13+$F$14+$F$15+$F$16+$F$17+$F$18+$F$19))</f>
        <v>0</v>
      </c>
      <c r="G20" s="90"/>
      <c r="H20" s="90"/>
    </row>
    <row r="21" spans="1:8" ht="25.5" customHeight="1">
      <c r="A21" s="572" t="s">
        <v>46</v>
      </c>
      <c r="B21" s="572"/>
      <c r="C21" s="572"/>
      <c r="D21" s="572"/>
      <c r="E21" s="98">
        <f>$E$20*$C$3</f>
        <v>0</v>
      </c>
      <c r="F21" s="98">
        <f>$F$20*$C$3</f>
        <v>0</v>
      </c>
      <c r="G21" s="90"/>
      <c r="H21" s="90"/>
    </row>
    <row r="22" spans="1:8" ht="14.25" thickBot="1">
      <c r="A22" s="251"/>
      <c r="B22" s="251"/>
      <c r="C22" s="251"/>
      <c r="D22" s="251"/>
      <c r="E22" s="251"/>
      <c r="F22" s="251"/>
      <c r="G22" s="251"/>
      <c r="H22" s="251"/>
    </row>
    <row r="23" spans="1:8" ht="21" customHeight="1" thickBot="1" thickTop="1">
      <c r="A23" s="79" t="s">
        <v>47</v>
      </c>
      <c r="B23" s="80"/>
      <c r="C23" s="81"/>
      <c r="D23" s="431" t="s">
        <v>116</v>
      </c>
      <c r="E23" s="83"/>
      <c r="F23" s="83"/>
      <c r="G23" s="83"/>
      <c r="H23" s="83"/>
    </row>
    <row r="24" spans="1:8" ht="110.25" thickBot="1" thickTop="1">
      <c r="A24" s="252" t="s">
        <v>5</v>
      </c>
      <c r="B24" s="252" t="s">
        <v>6</v>
      </c>
      <c r="C24" s="253" t="s">
        <v>7</v>
      </c>
      <c r="D24" s="85" t="s">
        <v>8</v>
      </c>
      <c r="E24" s="86" t="s">
        <v>118</v>
      </c>
      <c r="F24" s="87" t="s">
        <v>119</v>
      </c>
      <c r="G24" s="87" t="s">
        <v>652</v>
      </c>
      <c r="H24" s="87" t="s">
        <v>121</v>
      </c>
    </row>
    <row r="25" spans="1:8" ht="63" thickTop="1">
      <c r="A25" s="254">
        <v>1</v>
      </c>
      <c r="B25" s="303" t="s">
        <v>48</v>
      </c>
      <c r="C25" s="254">
        <v>20</v>
      </c>
      <c r="D25" s="99" t="s">
        <v>130</v>
      </c>
      <c r="E25" s="315"/>
      <c r="F25" s="316"/>
      <c r="G25" s="303"/>
      <c r="H25" s="303"/>
    </row>
    <row r="26" spans="1:8" ht="58.5" customHeight="1">
      <c r="A26" s="254">
        <v>2</v>
      </c>
      <c r="B26" s="93" t="s">
        <v>50</v>
      </c>
      <c r="C26" s="254">
        <v>20</v>
      </c>
      <c r="D26" s="99" t="s">
        <v>130</v>
      </c>
      <c r="E26" s="317"/>
      <c r="F26" s="316"/>
      <c r="G26" s="303"/>
      <c r="H26" s="303"/>
    </row>
    <row r="27" spans="1:8" ht="303">
      <c r="A27" s="254">
        <v>3</v>
      </c>
      <c r="B27" s="303" t="s">
        <v>51</v>
      </c>
      <c r="C27" s="254">
        <v>20</v>
      </c>
      <c r="D27" s="265" t="s">
        <v>131</v>
      </c>
      <c r="E27" s="317"/>
      <c r="F27" s="316"/>
      <c r="G27" s="303"/>
      <c r="H27" s="303"/>
    </row>
    <row r="28" spans="1:8" ht="171">
      <c r="A28" s="254">
        <v>4</v>
      </c>
      <c r="B28" s="93" t="s">
        <v>53</v>
      </c>
      <c r="C28" s="254">
        <v>20</v>
      </c>
      <c r="D28" s="99" t="s">
        <v>971</v>
      </c>
      <c r="E28" s="317"/>
      <c r="F28" s="316"/>
      <c r="G28" s="303"/>
      <c r="H28" s="303"/>
    </row>
    <row r="29" spans="1:8" ht="46.5">
      <c r="A29" s="254">
        <v>5</v>
      </c>
      <c r="B29" s="303" t="s">
        <v>55</v>
      </c>
      <c r="C29" s="254">
        <v>20</v>
      </c>
      <c r="D29" s="99" t="s">
        <v>132</v>
      </c>
      <c r="E29" s="317"/>
      <c r="F29" s="316"/>
      <c r="G29" s="303"/>
      <c r="H29" s="303"/>
    </row>
    <row r="30" spans="1:8" ht="78">
      <c r="A30" s="254">
        <v>6</v>
      </c>
      <c r="B30" s="93" t="s">
        <v>133</v>
      </c>
      <c r="C30" s="254">
        <v>20</v>
      </c>
      <c r="D30" s="99" t="s">
        <v>173</v>
      </c>
      <c r="E30" s="317"/>
      <c r="F30" s="316"/>
      <c r="G30" s="303"/>
      <c r="H30" s="93" t="s">
        <v>59</v>
      </c>
    </row>
    <row r="31" spans="1:8" ht="62.25">
      <c r="A31" s="254">
        <v>7</v>
      </c>
      <c r="B31" s="93" t="s">
        <v>60</v>
      </c>
      <c r="C31" s="254">
        <v>10</v>
      </c>
      <c r="D31" s="340" t="s">
        <v>135</v>
      </c>
      <c r="E31" s="317"/>
      <c r="F31" s="316"/>
      <c r="G31" s="303"/>
      <c r="H31" s="303"/>
    </row>
    <row r="32" spans="1:8" ht="15">
      <c r="A32" s="254">
        <v>8</v>
      </c>
      <c r="B32" s="93" t="s">
        <v>972</v>
      </c>
      <c r="C32" s="254">
        <v>5</v>
      </c>
      <c r="D32" s="340" t="s">
        <v>63</v>
      </c>
      <c r="E32" s="317"/>
      <c r="F32" s="316"/>
      <c r="G32" s="303"/>
      <c r="H32" s="303"/>
    </row>
    <row r="33" spans="1:8" ht="93">
      <c r="A33" s="254">
        <v>9</v>
      </c>
      <c r="B33" s="93" t="s">
        <v>64</v>
      </c>
      <c r="C33" s="254">
        <v>15</v>
      </c>
      <c r="D33" s="340" t="s">
        <v>136</v>
      </c>
      <c r="E33" s="317"/>
      <c r="F33" s="316"/>
      <c r="G33" s="303"/>
      <c r="H33" s="303"/>
    </row>
    <row r="34" spans="1:8" ht="141" thickBot="1">
      <c r="A34" s="254">
        <v>10</v>
      </c>
      <c r="B34" s="93" t="s">
        <v>973</v>
      </c>
      <c r="C34" s="254" t="s">
        <v>32</v>
      </c>
      <c r="D34" s="99" t="s">
        <v>974</v>
      </c>
      <c r="E34" s="318"/>
      <c r="F34" s="316"/>
      <c r="G34" s="303"/>
      <c r="H34" s="93" t="s">
        <v>921</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 customHeight="1" thickBot="1">
      <c r="A37" s="251"/>
      <c r="B37" s="251"/>
      <c r="C37" s="251"/>
      <c r="D37" s="251"/>
      <c r="E37" s="251"/>
      <c r="F37" s="251"/>
      <c r="G37" s="251"/>
      <c r="H37" s="251"/>
    </row>
    <row r="38" spans="1:8" ht="16.5" thickBot="1" thickTop="1">
      <c r="A38" s="270" t="s">
        <v>68</v>
      </c>
      <c r="B38" s="80"/>
      <c r="C38" s="81"/>
      <c r="D38" s="431" t="s">
        <v>116</v>
      </c>
      <c r="E38" s="83"/>
      <c r="F38" s="83"/>
      <c r="G38" s="83"/>
      <c r="H38" s="83"/>
    </row>
    <row r="39" spans="1:8" ht="110.25" thickBot="1" thickTop="1">
      <c r="A39" s="252" t="s">
        <v>5</v>
      </c>
      <c r="B39" s="252" t="s">
        <v>6</v>
      </c>
      <c r="C39" s="253" t="s">
        <v>7</v>
      </c>
      <c r="D39" s="85" t="s">
        <v>8</v>
      </c>
      <c r="E39" s="86" t="s">
        <v>118</v>
      </c>
      <c r="F39" s="87" t="s">
        <v>119</v>
      </c>
      <c r="G39" s="87" t="s">
        <v>652</v>
      </c>
      <c r="H39" s="87" t="s">
        <v>121</v>
      </c>
    </row>
    <row r="40" spans="1:8" ht="27.75" thickTop="1">
      <c r="A40" s="447">
        <v>1</v>
      </c>
      <c r="B40" s="260" t="s">
        <v>69</v>
      </c>
      <c r="C40" s="259">
        <v>30</v>
      </c>
      <c r="D40" s="265" t="s">
        <v>70</v>
      </c>
      <c r="E40" s="266"/>
      <c r="F40" s="267"/>
      <c r="G40" s="261"/>
      <c r="H40" s="261"/>
    </row>
    <row r="41" spans="1:8" ht="276">
      <c r="A41" s="447">
        <v>2</v>
      </c>
      <c r="B41" s="260" t="s">
        <v>71</v>
      </c>
      <c r="C41" s="259">
        <v>20</v>
      </c>
      <c r="D41" s="265" t="s">
        <v>72</v>
      </c>
      <c r="E41" s="268"/>
      <c r="F41" s="267"/>
      <c r="G41" s="261"/>
      <c r="H41" s="261"/>
    </row>
    <row r="42" spans="1:8" ht="179.25">
      <c r="A42" s="447">
        <v>3</v>
      </c>
      <c r="B42" s="260" t="s">
        <v>73</v>
      </c>
      <c r="C42" s="259">
        <v>30</v>
      </c>
      <c r="D42" s="265" t="s">
        <v>74</v>
      </c>
      <c r="E42" s="268"/>
      <c r="F42" s="267"/>
      <c r="G42" s="261"/>
      <c r="H42" s="260" t="s">
        <v>75</v>
      </c>
    </row>
    <row r="43" spans="1:8" ht="69">
      <c r="A43" s="447">
        <v>4</v>
      </c>
      <c r="B43" s="260" t="s">
        <v>76</v>
      </c>
      <c r="C43" s="259">
        <v>10</v>
      </c>
      <c r="D43" s="265" t="s">
        <v>137</v>
      </c>
      <c r="E43" s="268"/>
      <c r="F43" s="267"/>
      <c r="G43" s="261"/>
      <c r="H43" s="261"/>
    </row>
    <row r="44" spans="1:8" ht="234">
      <c r="A44" s="447">
        <v>5</v>
      </c>
      <c r="B44" s="260" t="s">
        <v>78</v>
      </c>
      <c r="C44" s="259">
        <v>40</v>
      </c>
      <c r="D44" s="265" t="s">
        <v>79</v>
      </c>
      <c r="E44" s="268"/>
      <c r="F44" s="267"/>
      <c r="G44" s="261"/>
      <c r="H44" s="261"/>
    </row>
    <row r="45" spans="1:8" ht="27">
      <c r="A45" s="447">
        <v>6</v>
      </c>
      <c r="B45" s="260" t="s">
        <v>80</v>
      </c>
      <c r="C45" s="260">
        <v>20</v>
      </c>
      <c r="D45" s="265" t="s">
        <v>138</v>
      </c>
      <c r="E45" s="268"/>
      <c r="F45" s="267"/>
      <c r="G45" s="261"/>
      <c r="H45" s="261"/>
    </row>
    <row r="46" spans="1:8" ht="141" thickBot="1">
      <c r="A46" s="447">
        <v>7</v>
      </c>
      <c r="B46" s="260" t="s">
        <v>82</v>
      </c>
      <c r="C46" s="259" t="s">
        <v>32</v>
      </c>
      <c r="D46" s="265" t="s">
        <v>83</v>
      </c>
      <c r="E46" s="269"/>
      <c r="F46" s="267"/>
      <c r="G46" s="261"/>
      <c r="H46" s="93" t="s">
        <v>804</v>
      </c>
    </row>
    <row r="47" spans="1:8" ht="14.25" customHeight="1" thickTop="1">
      <c r="A47" s="634" t="s">
        <v>45</v>
      </c>
      <c r="B47" s="634"/>
      <c r="C47" s="634"/>
      <c r="D47" s="634"/>
      <c r="E47" s="448">
        <f>MIN(100,IF($E$40+$E$46&gt;100,100,$E$40+$E$41+$E$42+$E$43+$E$44+$E$45+$E$46))</f>
        <v>0</v>
      </c>
      <c r="F47" s="449">
        <f>MIN(100,IF($F$40+$F$46&gt;100,100,$F$40+$F$41+$F$42+$F$43+$F$44+$F$45+$F$46))</f>
        <v>0</v>
      </c>
      <c r="G47" s="259"/>
      <c r="H47" s="259"/>
    </row>
    <row r="48" spans="1:8" ht="13.5" customHeight="1">
      <c r="A48" s="634" t="s">
        <v>84</v>
      </c>
      <c r="B48" s="634"/>
      <c r="C48" s="634"/>
      <c r="D48" s="634"/>
      <c r="E48" s="450">
        <f>$E$47*C38</f>
        <v>0</v>
      </c>
      <c r="F48" s="450">
        <f>$F$47*$C$38</f>
        <v>0</v>
      </c>
      <c r="G48" s="259"/>
      <c r="H48" s="259"/>
    </row>
    <row r="49" spans="1:8" ht="13.5">
      <c r="A49" s="251"/>
      <c r="B49" s="251"/>
      <c r="C49" s="251"/>
      <c r="D49" s="251"/>
      <c r="E49" s="251"/>
      <c r="F49" s="251"/>
      <c r="G49" s="251"/>
      <c r="H49" s="251"/>
    </row>
    <row r="50" spans="1:8" ht="15">
      <c r="A50" s="616" t="s">
        <v>718</v>
      </c>
      <c r="B50" s="616"/>
      <c r="C50" s="616"/>
      <c r="D50" s="616"/>
      <c r="E50" s="616"/>
      <c r="F50" s="616"/>
      <c r="G50" s="616"/>
      <c r="H50" s="616"/>
    </row>
    <row r="51" spans="1:8" ht="109.5" thickBot="1">
      <c r="A51" s="271" t="s">
        <v>5</v>
      </c>
      <c r="B51" s="271" t="s">
        <v>6</v>
      </c>
      <c r="C51" s="271" t="s">
        <v>7</v>
      </c>
      <c r="D51" s="100" t="s">
        <v>8</v>
      </c>
      <c r="E51" s="86" t="s">
        <v>118</v>
      </c>
      <c r="F51" s="87" t="s">
        <v>119</v>
      </c>
      <c r="G51" s="87" t="s">
        <v>652</v>
      </c>
      <c r="H51" s="87" t="s">
        <v>121</v>
      </c>
    </row>
    <row r="52" spans="1:8" s="76" customFormat="1" ht="387" thickTop="1">
      <c r="A52" s="451">
        <v>1</v>
      </c>
      <c r="B52" s="446" t="s">
        <v>364</v>
      </c>
      <c r="C52" s="451">
        <v>50</v>
      </c>
      <c r="D52" s="279" t="s">
        <v>365</v>
      </c>
      <c r="E52" s="452"/>
      <c r="F52" s="274"/>
      <c r="G52" s="432"/>
      <c r="H52" s="432"/>
    </row>
    <row r="53" spans="1:8" s="76" customFormat="1" ht="408" customHeight="1">
      <c r="A53" s="451">
        <v>2</v>
      </c>
      <c r="B53" s="446" t="s">
        <v>366</v>
      </c>
      <c r="C53" s="453">
        <v>50</v>
      </c>
      <c r="D53" s="279" t="s">
        <v>367</v>
      </c>
      <c r="E53" s="454"/>
      <c r="F53" s="274"/>
      <c r="G53" s="432"/>
      <c r="H53" s="432"/>
    </row>
    <row r="54" spans="1:8" s="76" customFormat="1" ht="303.75" thickBot="1">
      <c r="A54" s="453">
        <v>3</v>
      </c>
      <c r="B54" s="446" t="s">
        <v>368</v>
      </c>
      <c r="C54" s="453">
        <v>50</v>
      </c>
      <c r="D54" s="279" t="s">
        <v>369</v>
      </c>
      <c r="E54" s="455"/>
      <c r="F54" s="274"/>
      <c r="G54" s="432"/>
      <c r="H54" s="432"/>
    </row>
    <row r="55" spans="1:8" ht="14.25" customHeight="1" thickTop="1">
      <c r="A55" s="634" t="s">
        <v>45</v>
      </c>
      <c r="B55" s="634"/>
      <c r="C55" s="634"/>
      <c r="D55" s="634"/>
      <c r="E55" s="448">
        <f>MIN(100,IF($E$52+$E$54&gt;100,100,$E$52+$E$53+$E$54))</f>
        <v>0</v>
      </c>
      <c r="F55" s="448">
        <f>MIN(100,IF($F$52+$F$54&gt;100,100,$F$52+$F$53+$F$54))</f>
        <v>0</v>
      </c>
      <c r="G55" s="259"/>
      <c r="H55" s="259"/>
    </row>
    <row r="56" spans="1:8" ht="13.5" customHeight="1">
      <c r="A56" s="634" t="s">
        <v>86</v>
      </c>
      <c r="B56" s="634"/>
      <c r="C56" s="634"/>
      <c r="D56" s="634"/>
      <c r="E56" s="456">
        <f>$E$55*0.15</f>
        <v>0</v>
      </c>
      <c r="F56" s="456">
        <f>$F$55*0.15</f>
        <v>0</v>
      </c>
      <c r="G56" s="283"/>
      <c r="H56" s="283"/>
    </row>
    <row r="57" spans="1:8" ht="21.75" customHeight="1">
      <c r="A57" s="627" t="s">
        <v>157</v>
      </c>
      <c r="B57" s="627"/>
      <c r="C57" s="627" t="s">
        <v>158</v>
      </c>
      <c r="D57" s="627"/>
      <c r="E57" s="627" t="s">
        <v>159</v>
      </c>
      <c r="F57" s="627"/>
      <c r="G57" s="627"/>
      <c r="H57" s="627"/>
    </row>
    <row r="58" spans="1:8" ht="21.75" customHeight="1">
      <c r="A58" s="580">
        <f>$E$56/3</f>
        <v>0</v>
      </c>
      <c r="B58" s="635"/>
      <c r="C58" s="580">
        <f>$E$56/3</f>
        <v>0</v>
      </c>
      <c r="D58" s="635"/>
      <c r="E58" s="580">
        <f>$E$56/3</f>
        <v>0</v>
      </c>
      <c r="F58" s="636"/>
      <c r="G58" s="636"/>
      <c r="H58" s="635"/>
    </row>
    <row r="59" spans="1:8" ht="14.25" customHeight="1">
      <c r="A59" s="572">
        <f>$F$56/3</f>
        <v>0</v>
      </c>
      <c r="B59" s="572"/>
      <c r="C59" s="572">
        <f>$F$56/3</f>
        <v>0</v>
      </c>
      <c r="D59" s="572"/>
      <c r="E59" s="572">
        <f>$F$56/3</f>
        <v>0</v>
      </c>
      <c r="F59" s="572"/>
      <c r="G59" s="572"/>
      <c r="H59" s="572"/>
    </row>
    <row r="60" spans="1:8" ht="13.5">
      <c r="A60" s="251"/>
      <c r="B60" s="251"/>
      <c r="C60" s="251"/>
      <c r="D60" s="251"/>
      <c r="E60" s="251"/>
      <c r="F60" s="251"/>
      <c r="G60" s="251"/>
      <c r="H60" s="251"/>
    </row>
    <row r="61" spans="1:8" ht="32.25" customHeight="1" thickBot="1">
      <c r="A61" s="617" t="s">
        <v>732</v>
      </c>
      <c r="B61" s="617"/>
      <c r="C61" s="617"/>
      <c r="D61" s="617"/>
      <c r="E61" s="617"/>
      <c r="F61" s="617"/>
      <c r="G61" s="617"/>
      <c r="H61" s="617"/>
    </row>
    <row r="62" spans="1:8" ht="16.5" thickBot="1" thickTop="1">
      <c r="A62" s="79" t="s">
        <v>2</v>
      </c>
      <c r="B62" s="80"/>
      <c r="C62" s="81"/>
      <c r="D62" s="431" t="s">
        <v>733</v>
      </c>
      <c r="E62" s="83"/>
      <c r="F62" s="618" t="s">
        <v>734</v>
      </c>
      <c r="G62" s="618"/>
      <c r="H62" s="84">
        <f>C62+C75+C85</f>
        <v>0</v>
      </c>
    </row>
    <row r="63" spans="1:8" ht="110.25" thickBot="1" thickTop="1">
      <c r="A63" s="252" t="s">
        <v>5</v>
      </c>
      <c r="B63" s="252" t="s">
        <v>6</v>
      </c>
      <c r="C63" s="253" t="s">
        <v>7</v>
      </c>
      <c r="D63" s="85" t="s">
        <v>8</v>
      </c>
      <c r="E63" s="86" t="s">
        <v>118</v>
      </c>
      <c r="F63" s="87" t="s">
        <v>119</v>
      </c>
      <c r="G63" s="87" t="s">
        <v>652</v>
      </c>
      <c r="H63" s="87" t="s">
        <v>121</v>
      </c>
    </row>
    <row r="64" spans="1:8" ht="27.75" thickTop="1">
      <c r="A64" s="254">
        <v>1</v>
      </c>
      <c r="B64" s="260" t="s">
        <v>886</v>
      </c>
      <c r="C64" s="457">
        <v>10</v>
      </c>
      <c r="D64" s="458" t="s">
        <v>370</v>
      </c>
      <c r="E64" s="255"/>
      <c r="F64" s="256"/>
      <c r="G64" s="90"/>
      <c r="H64" s="254"/>
    </row>
    <row r="65" spans="1:8" ht="54.75">
      <c r="A65" s="254">
        <v>2</v>
      </c>
      <c r="B65" s="251" t="s">
        <v>162</v>
      </c>
      <c r="C65" s="259">
        <v>12</v>
      </c>
      <c r="D65" s="257" t="s">
        <v>887</v>
      </c>
      <c r="E65" s="258"/>
      <c r="F65" s="256"/>
      <c r="G65" s="90"/>
      <c r="H65" s="254"/>
    </row>
    <row r="66" spans="1:8" ht="82.5">
      <c r="A66" s="254">
        <v>3</v>
      </c>
      <c r="B66" s="446" t="s">
        <v>371</v>
      </c>
      <c r="C66" s="259">
        <v>15</v>
      </c>
      <c r="D66" s="257" t="s">
        <v>372</v>
      </c>
      <c r="E66" s="258"/>
      <c r="F66" s="256"/>
      <c r="G66" s="90"/>
      <c r="H66" s="254"/>
    </row>
    <row r="67" spans="1:8" ht="41.25">
      <c r="A67" s="254">
        <v>4</v>
      </c>
      <c r="B67" s="446" t="s">
        <v>373</v>
      </c>
      <c r="C67" s="259">
        <v>18</v>
      </c>
      <c r="D67" s="257" t="s">
        <v>374</v>
      </c>
      <c r="E67" s="258"/>
      <c r="F67" s="256"/>
      <c r="G67" s="90"/>
      <c r="H67" s="254"/>
    </row>
    <row r="68" spans="1:8" ht="41.25">
      <c r="A68" s="254">
        <v>5</v>
      </c>
      <c r="B68" s="446" t="s">
        <v>375</v>
      </c>
      <c r="C68" s="259">
        <v>10</v>
      </c>
      <c r="D68" s="257" t="s">
        <v>376</v>
      </c>
      <c r="E68" s="258"/>
      <c r="F68" s="256"/>
      <c r="G68" s="90"/>
      <c r="H68" s="254"/>
    </row>
    <row r="69" spans="1:8" ht="54.75">
      <c r="A69" s="254">
        <v>6</v>
      </c>
      <c r="B69" s="446" t="s">
        <v>377</v>
      </c>
      <c r="C69" s="259">
        <v>45</v>
      </c>
      <c r="D69" s="257" t="s">
        <v>378</v>
      </c>
      <c r="E69" s="258"/>
      <c r="F69" s="256"/>
      <c r="G69" s="90"/>
      <c r="H69" s="254"/>
    </row>
    <row r="70" spans="1:8" ht="54.75">
      <c r="A70" s="254">
        <v>7</v>
      </c>
      <c r="B70" s="260" t="s">
        <v>379</v>
      </c>
      <c r="C70" s="259">
        <v>35</v>
      </c>
      <c r="D70" s="257" t="s">
        <v>380</v>
      </c>
      <c r="E70" s="258"/>
      <c r="F70" s="256"/>
      <c r="G70" s="90"/>
      <c r="H70" s="254"/>
    </row>
    <row r="71" spans="1:8" ht="15.75" thickBot="1">
      <c r="A71" s="254">
        <v>8</v>
      </c>
      <c r="B71" s="251" t="s">
        <v>155</v>
      </c>
      <c r="C71" s="259">
        <v>5</v>
      </c>
      <c r="D71" s="251" t="s">
        <v>402</v>
      </c>
      <c r="E71" s="264"/>
      <c r="F71" s="256"/>
      <c r="G71" s="90"/>
      <c r="H71" s="254"/>
    </row>
    <row r="72" spans="1:8" ht="14.25" customHeight="1" thickTop="1">
      <c r="A72" s="634" t="s">
        <v>45</v>
      </c>
      <c r="B72" s="634"/>
      <c r="C72" s="634"/>
      <c r="D72" s="634"/>
      <c r="E72" s="448">
        <f>MIN(100,IF($E$64+$E$71&gt;100,100,$E$64+$E$65+$E$66+$E$67+$E$68+$E$69+$E$70+$E$71))</f>
        <v>0</v>
      </c>
      <c r="F72" s="260">
        <f>MIN(100,IF($F$64+$F$71&gt;100,100,$F$64+$F$65+$F$66+$F$67+$F$68+$F$69+$F$70+$F$71))</f>
        <v>0</v>
      </c>
      <c r="G72" s="259"/>
      <c r="H72" s="259"/>
    </row>
    <row r="73" spans="1:8" ht="13.5" customHeight="1">
      <c r="A73" s="634" t="s">
        <v>93</v>
      </c>
      <c r="B73" s="634"/>
      <c r="C73" s="634"/>
      <c r="D73" s="634"/>
      <c r="E73" s="450">
        <f>$E$72*$C$62</f>
        <v>0</v>
      </c>
      <c r="F73" s="450">
        <f>$F$72*$C$62</f>
        <v>0</v>
      </c>
      <c r="G73" s="259"/>
      <c r="H73" s="259"/>
    </row>
    <row r="74" spans="1:8" ht="14.25" thickBot="1">
      <c r="A74" s="251"/>
      <c r="B74" s="251"/>
      <c r="C74" s="251"/>
      <c r="D74" s="251"/>
      <c r="E74" s="251"/>
      <c r="F74" s="251"/>
      <c r="G74" s="251"/>
      <c r="H74" s="251"/>
    </row>
    <row r="75" spans="1:8" ht="16.5" thickBot="1" thickTop="1">
      <c r="A75" s="79" t="s">
        <v>47</v>
      </c>
      <c r="B75" s="80"/>
      <c r="C75" s="81"/>
      <c r="D75" s="431" t="s">
        <v>733</v>
      </c>
      <c r="E75" s="83"/>
      <c r="F75" s="83"/>
      <c r="G75" s="83"/>
      <c r="H75" s="83"/>
    </row>
    <row r="76" spans="1:8" ht="110.25" thickBot="1" thickTop="1">
      <c r="A76" s="252" t="s">
        <v>5</v>
      </c>
      <c r="B76" s="252" t="s">
        <v>6</v>
      </c>
      <c r="C76" s="253" t="s">
        <v>7</v>
      </c>
      <c r="D76" s="85" t="s">
        <v>8</v>
      </c>
      <c r="E76" s="86" t="s">
        <v>118</v>
      </c>
      <c r="F76" s="87" t="s">
        <v>119</v>
      </c>
      <c r="G76" s="87" t="s">
        <v>652</v>
      </c>
      <c r="H76" s="87" t="s">
        <v>121</v>
      </c>
    </row>
    <row r="77" spans="1:8" ht="55.5" thickTop="1">
      <c r="A77" s="447">
        <v>1</v>
      </c>
      <c r="B77" s="260" t="s">
        <v>381</v>
      </c>
      <c r="C77" s="447">
        <v>40</v>
      </c>
      <c r="D77" s="257" t="s">
        <v>382</v>
      </c>
      <c r="E77" s="266"/>
      <c r="F77" s="267"/>
      <c r="G77" s="261"/>
      <c r="H77" s="261"/>
    </row>
    <row r="78" spans="1:8" ht="110.25">
      <c r="A78" s="447">
        <v>2</v>
      </c>
      <c r="B78" s="260" t="s">
        <v>383</v>
      </c>
      <c r="C78" s="259">
        <v>40</v>
      </c>
      <c r="D78" s="257" t="s">
        <v>384</v>
      </c>
      <c r="E78" s="268"/>
      <c r="F78" s="267"/>
      <c r="G78" s="261"/>
      <c r="H78" s="261"/>
    </row>
    <row r="79" spans="1:8" ht="54.75">
      <c r="A79" s="447">
        <v>3</v>
      </c>
      <c r="B79" s="260" t="s">
        <v>888</v>
      </c>
      <c r="C79" s="447">
        <v>15</v>
      </c>
      <c r="D79" s="257" t="s">
        <v>385</v>
      </c>
      <c r="E79" s="268"/>
      <c r="F79" s="267"/>
      <c r="G79" s="261"/>
      <c r="H79" s="261"/>
    </row>
    <row r="80" spans="1:8" ht="96">
      <c r="A80" s="447">
        <v>4</v>
      </c>
      <c r="B80" s="260" t="s">
        <v>386</v>
      </c>
      <c r="C80" s="447">
        <v>40</v>
      </c>
      <c r="D80" s="257" t="s">
        <v>387</v>
      </c>
      <c r="E80" s="459"/>
      <c r="F80" s="267"/>
      <c r="G80" s="261"/>
      <c r="H80" s="261"/>
    </row>
    <row r="81" spans="1:8" ht="42" thickBot="1">
      <c r="A81" s="447">
        <v>5</v>
      </c>
      <c r="B81" s="261" t="s">
        <v>155</v>
      </c>
      <c r="C81" s="447">
        <v>15</v>
      </c>
      <c r="D81" s="257" t="s">
        <v>388</v>
      </c>
      <c r="E81" s="460"/>
      <c r="F81" s="267"/>
      <c r="G81" s="261"/>
      <c r="H81" s="261"/>
    </row>
    <row r="82" spans="1:8" ht="14.25" customHeight="1" thickTop="1">
      <c r="A82" s="634" t="s">
        <v>45</v>
      </c>
      <c r="B82" s="634"/>
      <c r="C82" s="634"/>
      <c r="D82" s="634"/>
      <c r="E82" s="448">
        <f>MIN(100,IF($E$77+$E$81&gt;100,100,$E$77+$E$78+$E$79+$E$80+$E$81))</f>
        <v>0</v>
      </c>
      <c r="F82" s="260">
        <f>MIN(100,IF($F$77+$F$81&gt;100,100,$F$81+$F$78+$F$79+$F$80+$F$81))</f>
        <v>0</v>
      </c>
      <c r="G82" s="259"/>
      <c r="H82" s="259"/>
    </row>
    <row r="83" spans="1:8" ht="13.5" customHeight="1">
      <c r="A83" s="634" t="s">
        <v>94</v>
      </c>
      <c r="B83" s="634"/>
      <c r="C83" s="634"/>
      <c r="D83" s="634"/>
      <c r="E83" s="450">
        <f>$E$82*$C$75</f>
        <v>0</v>
      </c>
      <c r="F83" s="450">
        <f>$F$82*$C$75</f>
        <v>0</v>
      </c>
      <c r="G83" s="259"/>
      <c r="H83" s="259"/>
    </row>
    <row r="84" spans="1:8" ht="14.25" thickBot="1">
      <c r="A84" s="251"/>
      <c r="B84" s="251"/>
      <c r="C84" s="251"/>
      <c r="D84" s="251"/>
      <c r="E84" s="251"/>
      <c r="F84" s="251"/>
      <c r="G84" s="251"/>
      <c r="H84" s="251"/>
    </row>
    <row r="85" spans="1:8" ht="16.5" thickBot="1" thickTop="1">
      <c r="A85" s="270" t="s">
        <v>68</v>
      </c>
      <c r="B85" s="80"/>
      <c r="C85" s="382"/>
      <c r="D85" s="431" t="s">
        <v>733</v>
      </c>
      <c r="E85" s="83"/>
      <c r="F85" s="83"/>
      <c r="G85" s="83"/>
      <c r="H85" s="83"/>
    </row>
    <row r="86" spans="1:8" ht="110.25" thickBot="1" thickTop="1">
      <c r="A86" s="252" t="s">
        <v>5</v>
      </c>
      <c r="B86" s="252" t="s">
        <v>6</v>
      </c>
      <c r="C86" s="253" t="s">
        <v>7</v>
      </c>
      <c r="D86" s="85" t="s">
        <v>8</v>
      </c>
      <c r="E86" s="86" t="s">
        <v>118</v>
      </c>
      <c r="F86" s="87" t="s">
        <v>119</v>
      </c>
      <c r="G86" s="87" t="s">
        <v>652</v>
      </c>
      <c r="H86" s="87" t="s">
        <v>121</v>
      </c>
    </row>
    <row r="87" spans="1:8" ht="96.75" thickTop="1">
      <c r="A87" s="447">
        <v>1</v>
      </c>
      <c r="B87" s="261" t="s">
        <v>389</v>
      </c>
      <c r="C87" s="447">
        <v>30</v>
      </c>
      <c r="D87" s="257" t="s">
        <v>390</v>
      </c>
      <c r="E87" s="266"/>
      <c r="F87" s="267"/>
      <c r="G87" s="261"/>
      <c r="H87" s="261"/>
    </row>
    <row r="88" spans="1:8" ht="41.25">
      <c r="A88" s="447">
        <v>2</v>
      </c>
      <c r="B88" s="260" t="s">
        <v>391</v>
      </c>
      <c r="C88" s="447">
        <v>20</v>
      </c>
      <c r="D88" s="257" t="s">
        <v>392</v>
      </c>
      <c r="E88" s="268"/>
      <c r="F88" s="267"/>
      <c r="G88" s="261"/>
      <c r="H88" s="261"/>
    </row>
    <row r="89" spans="1:8" ht="54.75">
      <c r="A89" s="447">
        <v>3</v>
      </c>
      <c r="B89" s="260" t="s">
        <v>393</v>
      </c>
      <c r="C89" s="447">
        <v>20</v>
      </c>
      <c r="D89" s="257" t="s">
        <v>394</v>
      </c>
      <c r="E89" s="268"/>
      <c r="F89" s="267"/>
      <c r="G89" s="261"/>
      <c r="H89" s="261"/>
    </row>
    <row r="90" spans="1:8" ht="36" customHeight="1">
      <c r="A90" s="447">
        <v>4</v>
      </c>
      <c r="B90" s="260" t="s">
        <v>395</v>
      </c>
      <c r="C90" s="447">
        <v>20</v>
      </c>
      <c r="D90" s="257" t="s">
        <v>396</v>
      </c>
      <c r="E90" s="268"/>
      <c r="F90" s="267"/>
      <c r="G90" s="261"/>
      <c r="H90" s="261"/>
    </row>
    <row r="91" spans="1:8" ht="41.25">
      <c r="A91" s="447">
        <v>5</v>
      </c>
      <c r="B91" s="260" t="s">
        <v>397</v>
      </c>
      <c r="C91" s="447">
        <v>15</v>
      </c>
      <c r="D91" s="257" t="s">
        <v>398</v>
      </c>
      <c r="E91" s="268"/>
      <c r="F91" s="267"/>
      <c r="G91" s="261"/>
      <c r="H91" s="261"/>
    </row>
    <row r="92" spans="1:8" ht="82.5">
      <c r="A92" s="447">
        <v>6</v>
      </c>
      <c r="B92" s="260" t="s">
        <v>399</v>
      </c>
      <c r="C92" s="447">
        <v>30</v>
      </c>
      <c r="D92" s="257" t="s">
        <v>400</v>
      </c>
      <c r="E92" s="268"/>
      <c r="F92" s="267"/>
      <c r="G92" s="261"/>
      <c r="H92" s="261"/>
    </row>
    <row r="93" spans="1:8" ht="14.25" thickBot="1">
      <c r="A93" s="447">
        <v>7</v>
      </c>
      <c r="B93" s="260" t="s">
        <v>401</v>
      </c>
      <c r="C93" s="447">
        <v>15</v>
      </c>
      <c r="D93" s="257" t="s">
        <v>402</v>
      </c>
      <c r="E93" s="269"/>
      <c r="F93" s="267"/>
      <c r="G93" s="261"/>
      <c r="H93" s="261"/>
    </row>
    <row r="94" spans="1:8" ht="14.25" customHeight="1" thickTop="1">
      <c r="A94" s="634" t="s">
        <v>45</v>
      </c>
      <c r="B94" s="634"/>
      <c r="C94" s="634"/>
      <c r="D94" s="634"/>
      <c r="E94" s="448">
        <f>MIN(100,IF($E$87+$E$93&gt;100,100,$E$87+$E$88+$E$89+$E$90+$E$91+$E$92+$E$93))</f>
        <v>0</v>
      </c>
      <c r="F94" s="260">
        <f>MIN(100,IF($F$87+$F$93&gt;100,100,$F$87+$F$88+$F$89+$F$90+$F$91+$F$92+$F$93))</f>
        <v>0</v>
      </c>
      <c r="G94" s="259"/>
      <c r="H94" s="259"/>
    </row>
    <row r="95" spans="1:8" ht="13.5" customHeight="1">
      <c r="A95" s="634" t="s">
        <v>95</v>
      </c>
      <c r="B95" s="634"/>
      <c r="C95" s="634"/>
      <c r="D95" s="634"/>
      <c r="E95" s="450">
        <f>$E$94*$C$85</f>
        <v>0</v>
      </c>
      <c r="F95" s="450">
        <f>$F$94*$C$85</f>
        <v>0</v>
      </c>
      <c r="G95" s="259"/>
      <c r="H95" s="259"/>
    </row>
    <row r="96" spans="1:8" ht="13.5">
      <c r="A96" s="251"/>
      <c r="B96" s="251"/>
      <c r="C96" s="251"/>
      <c r="D96" s="251"/>
      <c r="E96" s="251"/>
      <c r="F96" s="251"/>
      <c r="G96" s="251"/>
      <c r="H96" s="251"/>
    </row>
    <row r="97" spans="1:8" ht="41.25" customHeight="1">
      <c r="A97" s="434" t="s">
        <v>96</v>
      </c>
      <c r="B97" s="435" t="s">
        <v>97</v>
      </c>
      <c r="C97" s="435" t="s">
        <v>98</v>
      </c>
      <c r="D97" s="435" t="s">
        <v>99</v>
      </c>
      <c r="E97" s="619" t="s">
        <v>100</v>
      </c>
      <c r="F97" s="619"/>
      <c r="G97" s="620" t="s">
        <v>101</v>
      </c>
      <c r="H97" s="620"/>
    </row>
    <row r="98" spans="1:8" ht="62.25">
      <c r="A98" s="90" t="s">
        <v>102</v>
      </c>
      <c r="B98" s="90">
        <v>100</v>
      </c>
      <c r="C98" s="289">
        <f>$B$98*0.1</f>
        <v>10</v>
      </c>
      <c r="D98" s="436">
        <f>$C$98/3</f>
        <v>3.3333333333333335</v>
      </c>
      <c r="E98" s="621">
        <f>$C$98/3</f>
        <v>3.3333333333333335</v>
      </c>
      <c r="F98" s="621"/>
      <c r="G98" s="621">
        <f>$C$98/3</f>
        <v>3.3333333333333335</v>
      </c>
      <c r="H98" s="621"/>
    </row>
    <row r="99" spans="1:8" ht="13.5">
      <c r="A99" s="251"/>
      <c r="B99" s="251"/>
      <c r="C99" s="251"/>
      <c r="D99" s="251"/>
      <c r="E99" s="251"/>
      <c r="F99" s="251"/>
      <c r="G99" s="251"/>
      <c r="H99" s="251"/>
    </row>
    <row r="100" spans="1:8" ht="42" customHeight="1">
      <c r="A100" s="412" t="s">
        <v>96</v>
      </c>
      <c r="B100" s="547" t="s">
        <v>97</v>
      </c>
      <c r="C100" s="293" t="s">
        <v>103</v>
      </c>
      <c r="D100" s="547" t="s">
        <v>104</v>
      </c>
      <c r="E100" s="637" t="s">
        <v>105</v>
      </c>
      <c r="F100" s="637"/>
      <c r="G100" s="638" t="s">
        <v>106</v>
      </c>
      <c r="H100" s="638"/>
    </row>
    <row r="101" spans="1:8" ht="46.5">
      <c r="A101" s="543" t="s">
        <v>169</v>
      </c>
      <c r="B101" s="543">
        <v>100</v>
      </c>
      <c r="C101" s="296">
        <f>$B$101*0.05</f>
        <v>5</v>
      </c>
      <c r="D101" s="548">
        <f>$C$101/3</f>
        <v>1.6666666666666667</v>
      </c>
      <c r="E101" s="639">
        <f>$C$101/3</f>
        <v>1.6666666666666667</v>
      </c>
      <c r="F101" s="639"/>
      <c r="G101" s="639">
        <f>$C$101/3</f>
        <v>1.6666666666666667</v>
      </c>
      <c r="H101" s="639"/>
    </row>
    <row r="102" spans="1:8" ht="13.5">
      <c r="A102" s="251"/>
      <c r="B102" s="251"/>
      <c r="C102" s="251"/>
      <c r="D102" s="251"/>
      <c r="E102" s="251"/>
      <c r="F102" s="251"/>
      <c r="G102" s="251"/>
      <c r="H102" s="251"/>
    </row>
    <row r="103" spans="1:8" ht="23.25">
      <c r="A103" s="622" t="s">
        <v>107</v>
      </c>
      <c r="B103" s="622"/>
      <c r="C103" s="622"/>
      <c r="D103" s="622"/>
      <c r="E103" s="622"/>
      <c r="F103" s="622"/>
      <c r="G103" s="622"/>
      <c r="H103" s="622"/>
    </row>
    <row r="104" spans="1:8" ht="33" customHeight="1">
      <c r="A104" s="590" t="s">
        <v>108</v>
      </c>
      <c r="B104" s="590"/>
      <c r="C104" s="590"/>
      <c r="D104" s="590"/>
      <c r="E104" s="590"/>
      <c r="F104" s="433" t="s">
        <v>9</v>
      </c>
      <c r="G104" s="433" t="s">
        <v>170</v>
      </c>
      <c r="H104" s="433" t="s">
        <v>109</v>
      </c>
    </row>
    <row r="105" spans="1:8" ht="27.75" customHeight="1">
      <c r="A105" s="572" t="s">
        <v>739</v>
      </c>
      <c r="B105" s="572"/>
      <c r="C105" s="572"/>
      <c r="D105" s="572"/>
      <c r="E105" s="572"/>
      <c r="F105" s="298">
        <f>$E$21+$A$58+$E$73+$D$98+$D$101</f>
        <v>5</v>
      </c>
      <c r="G105" s="397">
        <f>$F$21+$A$59+$F$73+$D$98+$D$101</f>
        <v>5</v>
      </c>
      <c r="H105" s="90"/>
    </row>
    <row r="106" spans="1:8" ht="27.75" customHeight="1">
      <c r="A106" s="572" t="s">
        <v>740</v>
      </c>
      <c r="B106" s="572"/>
      <c r="C106" s="572"/>
      <c r="D106" s="572"/>
      <c r="E106" s="572"/>
      <c r="F106" s="298">
        <f>$E$36+$C$58+$E$83+$E$98+$E$101</f>
        <v>5</v>
      </c>
      <c r="G106" s="397">
        <f>$F$36+$C$59+$F$83+$E$98+$E$101</f>
        <v>5</v>
      </c>
      <c r="H106" s="90"/>
    </row>
    <row r="107" spans="1:8" ht="27.75" customHeight="1">
      <c r="A107" s="572" t="s">
        <v>741</v>
      </c>
      <c r="B107" s="572"/>
      <c r="C107" s="572"/>
      <c r="D107" s="572"/>
      <c r="E107" s="572"/>
      <c r="F107" s="298">
        <f>$E$48+$E$58+$E$95+$G$98+$G$101</f>
        <v>5</v>
      </c>
      <c r="G107" s="397">
        <f>$F$48+$E$59+$F$95+$G$98+$G$101</f>
        <v>5</v>
      </c>
      <c r="H107" s="90"/>
    </row>
    <row r="108" spans="1:8" ht="23.25" customHeight="1">
      <c r="A108" s="591" t="s">
        <v>113</v>
      </c>
      <c r="B108" s="591"/>
      <c r="C108" s="591"/>
      <c r="D108" s="591"/>
      <c r="E108" s="591"/>
      <c r="F108" s="298">
        <f>$F$105+$F$106+$F$107</f>
        <v>15</v>
      </c>
      <c r="G108" s="439">
        <f>$G$105+$G$106+$G$107</f>
        <v>15</v>
      </c>
      <c r="H108" s="300"/>
    </row>
    <row r="110" spans="1:6" ht="21">
      <c r="A110" s="235" t="s">
        <v>707</v>
      </c>
      <c r="B110" s="235"/>
      <c r="C110" s="235"/>
      <c r="D110" s="235"/>
      <c r="E110" s="235"/>
      <c r="F110" s="235"/>
    </row>
  </sheetData>
  <sheetProtection/>
  <mergeCells count="46">
    <mergeCell ref="A108:E108"/>
    <mergeCell ref="G97:H97"/>
    <mergeCell ref="E98:F98"/>
    <mergeCell ref="G98:H98"/>
    <mergeCell ref="E100:F100"/>
    <mergeCell ref="G100:H100"/>
    <mergeCell ref="E101:F101"/>
    <mergeCell ref="G101:H101"/>
    <mergeCell ref="E97:F97"/>
    <mergeCell ref="A103:H103"/>
    <mergeCell ref="A104:E104"/>
    <mergeCell ref="A105:E105"/>
    <mergeCell ref="A106:E106"/>
    <mergeCell ref="A107:E107"/>
    <mergeCell ref="A73:D73"/>
    <mergeCell ref="A82:D82"/>
    <mergeCell ref="A83:D83"/>
    <mergeCell ref="A94:D94"/>
    <mergeCell ref="A95:D95"/>
    <mergeCell ref="A72:D72"/>
    <mergeCell ref="A50:H50"/>
    <mergeCell ref="A55:D55"/>
    <mergeCell ref="A56:D56"/>
    <mergeCell ref="A57:B57"/>
    <mergeCell ref="C57:D57"/>
    <mergeCell ref="E57:H57"/>
    <mergeCell ref="A59:B59"/>
    <mergeCell ref="C59:D59"/>
    <mergeCell ref="E59:H59"/>
    <mergeCell ref="A61:H61"/>
    <mergeCell ref="F62:G62"/>
    <mergeCell ref="A58:B58"/>
    <mergeCell ref="C58:D58"/>
    <mergeCell ref="E58:H58"/>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4.xml><?xml version="1.0" encoding="utf-8"?>
<worksheet xmlns="http://schemas.openxmlformats.org/spreadsheetml/2006/main" xmlns:r="http://schemas.openxmlformats.org/officeDocument/2006/relationships">
  <sheetPr>
    <tabColor rgb="FFFF0000"/>
  </sheetPr>
  <dimension ref="A1:H117"/>
  <sheetViews>
    <sheetView zoomScale="80" zoomScaleNormal="80" zoomScalePageLayoutView="0" workbookViewId="0" topLeftCell="A64">
      <selection activeCell="D52" sqref="D52"/>
    </sheetView>
  </sheetViews>
  <sheetFormatPr defaultColWidth="10.625" defaultRowHeight="16.5"/>
  <cols>
    <col min="1" max="1" width="12.375" style="312" customWidth="1"/>
    <col min="2" max="2" width="29.375" style="312" customWidth="1"/>
    <col min="3" max="3" width="10.125" style="312" customWidth="1"/>
    <col min="4" max="4" width="52.375" style="312" customWidth="1"/>
    <col min="5" max="5" width="8.625" style="312" customWidth="1"/>
    <col min="6" max="6" width="8.50390625" style="312" customWidth="1"/>
    <col min="7" max="7" width="6.50390625" style="312" customWidth="1"/>
    <col min="8" max="8" width="9.625" style="312" customWidth="1"/>
    <col min="9" max="9" width="10.625" style="312" customWidth="1"/>
    <col min="10" max="16384" width="10.625" style="312" customWidth="1"/>
  </cols>
  <sheetData>
    <row r="1" spans="1:8" ht="47.25" customHeight="1">
      <c r="A1" s="568" t="s">
        <v>889</v>
      </c>
      <c r="B1" s="569"/>
      <c r="C1" s="569"/>
      <c r="D1" s="569"/>
      <c r="E1" s="569"/>
      <c r="F1" s="569"/>
      <c r="G1" s="569"/>
      <c r="H1" s="569"/>
    </row>
    <row r="2" spans="1:8" ht="21" customHeight="1" thickBot="1">
      <c r="A2" s="570" t="s">
        <v>585</v>
      </c>
      <c r="B2" s="570"/>
      <c r="C2" s="570"/>
      <c r="D2" s="570"/>
      <c r="E2" s="570"/>
      <c r="F2" s="570"/>
      <c r="G2" s="570"/>
      <c r="H2" s="570"/>
    </row>
    <row r="3" spans="1:8" ht="33" customHeight="1" thickBot="1" thickTop="1">
      <c r="A3" s="79" t="s">
        <v>2</v>
      </c>
      <c r="B3" s="80"/>
      <c r="C3" s="81"/>
      <c r="D3" s="443" t="s">
        <v>116</v>
      </c>
      <c r="E3" s="83"/>
      <c r="F3" s="571" t="s">
        <v>713</v>
      </c>
      <c r="G3" s="571"/>
      <c r="H3" s="84">
        <f>$C$3+$C$23+$C$38</f>
        <v>0</v>
      </c>
    </row>
    <row r="4" spans="1:8" ht="78.75" thickBot="1" thickTop="1">
      <c r="A4" s="252" t="s">
        <v>5</v>
      </c>
      <c r="B4" s="252" t="s">
        <v>6</v>
      </c>
      <c r="C4" s="253" t="s">
        <v>7</v>
      </c>
      <c r="D4" s="85" t="s">
        <v>8</v>
      </c>
      <c r="E4" s="86" t="s">
        <v>118</v>
      </c>
      <c r="F4" s="87" t="s">
        <v>119</v>
      </c>
      <c r="G4" s="87" t="s">
        <v>652</v>
      </c>
      <c r="H4" s="87" t="s">
        <v>121</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93">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705</v>
      </c>
    </row>
    <row r="15" spans="1:8" ht="78">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46.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ht="15.75" thickBot="1"/>
    <row r="23" spans="1:8" ht="21" customHeight="1" thickBot="1" thickTop="1">
      <c r="A23" s="79" t="s">
        <v>47</v>
      </c>
      <c r="B23" s="80"/>
      <c r="C23" s="81"/>
      <c r="D23" s="443" t="s">
        <v>116</v>
      </c>
      <c r="E23" s="83"/>
      <c r="F23" s="83"/>
      <c r="G23" s="83"/>
      <c r="H23" s="83"/>
    </row>
    <row r="24" spans="1:8" ht="78.75" thickBot="1" thickTop="1">
      <c r="A24" s="252" t="s">
        <v>5</v>
      </c>
      <c r="B24" s="252" t="s">
        <v>6</v>
      </c>
      <c r="C24" s="253" t="s">
        <v>7</v>
      </c>
      <c r="D24" s="85" t="s">
        <v>8</v>
      </c>
      <c r="E24" s="86" t="s">
        <v>118</v>
      </c>
      <c r="F24" s="87" t="s">
        <v>119</v>
      </c>
      <c r="G24" s="87" t="s">
        <v>652</v>
      </c>
      <c r="H24" s="87" t="s">
        <v>121</v>
      </c>
    </row>
    <row r="25" spans="1:8" ht="63" thickTop="1">
      <c r="A25" s="254">
        <v>1</v>
      </c>
      <c r="B25" s="303" t="s">
        <v>48</v>
      </c>
      <c r="C25" s="303">
        <v>20</v>
      </c>
      <c r="D25" s="99" t="s">
        <v>130</v>
      </c>
      <c r="E25" s="315"/>
      <c r="F25" s="316"/>
      <c r="G25" s="303"/>
      <c r="H25" s="303"/>
    </row>
    <row r="26" spans="1:8" ht="62.25">
      <c r="A26" s="254">
        <v>2</v>
      </c>
      <c r="B26" s="93" t="s">
        <v>50</v>
      </c>
      <c r="C26" s="303">
        <v>20</v>
      </c>
      <c r="D26" s="99" t="s">
        <v>130</v>
      </c>
      <c r="E26" s="317"/>
      <c r="F26" s="316"/>
      <c r="G26" s="303"/>
      <c r="H26" s="303"/>
    </row>
    <row r="27" spans="1:8" ht="277.5" customHeight="1">
      <c r="A27" s="254">
        <v>3</v>
      </c>
      <c r="B27" s="303" t="s">
        <v>51</v>
      </c>
      <c r="C27" s="303">
        <v>20</v>
      </c>
      <c r="D27" s="265" t="s">
        <v>131</v>
      </c>
      <c r="E27" s="317"/>
      <c r="F27" s="316"/>
      <c r="G27" s="303"/>
      <c r="H27" s="303"/>
    </row>
    <row r="28" spans="1:8" ht="180.75" customHeight="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62.25">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93">
      <c r="A33" s="254">
        <v>9</v>
      </c>
      <c r="B33" s="93" t="s">
        <v>64</v>
      </c>
      <c r="C33" s="303">
        <v>15</v>
      </c>
      <c r="D33" s="340" t="s">
        <v>136</v>
      </c>
      <c r="E33" s="317"/>
      <c r="F33" s="316"/>
      <c r="G33" s="303"/>
      <c r="H33" s="303"/>
    </row>
    <row r="34" spans="1:8" ht="156" thickBot="1">
      <c r="A34" s="254">
        <v>10</v>
      </c>
      <c r="B34" s="93" t="s">
        <v>973</v>
      </c>
      <c r="C34" s="303" t="s">
        <v>32</v>
      </c>
      <c r="D34" s="99" t="s">
        <v>974</v>
      </c>
      <c r="E34" s="318"/>
      <c r="F34" s="316"/>
      <c r="G34" s="303"/>
      <c r="H34" s="93" t="s">
        <v>706</v>
      </c>
    </row>
    <row r="35" spans="1:8" ht="18" customHeight="1" thickTop="1">
      <c r="A35" s="572" t="s">
        <v>45</v>
      </c>
      <c r="B35" s="572"/>
      <c r="C35" s="572"/>
      <c r="D35" s="572"/>
      <c r="E35" s="96">
        <f>MIN(100,IF($E$25+$E$34&gt;100,100,$E$25+$E$26+$E$27+$E$28+$E$29+$E$30+$E$31+$E$32+$E$33+$E$34))</f>
        <v>0</v>
      </c>
      <c r="F35" s="97">
        <f>MIN(100,IF($F$25+$F$34&gt;100,100,$F$25+$F$26+$F$27+$F$28+$F$29+$F$30+$F$31+$F$32+$F$33+$F$34))</f>
        <v>0</v>
      </c>
      <c r="G35" s="90"/>
      <c r="H35" s="90"/>
    </row>
    <row r="36" spans="1:8" ht="18.75" customHeight="1">
      <c r="A36" s="572" t="s">
        <v>67</v>
      </c>
      <c r="B36" s="572"/>
      <c r="C36" s="572"/>
      <c r="D36" s="572"/>
      <c r="E36" s="98">
        <f>$E$35*$C$23</f>
        <v>0</v>
      </c>
      <c r="F36" s="98">
        <f>$F$35*$C$23</f>
        <v>0</v>
      </c>
      <c r="G36" s="90"/>
      <c r="H36" s="90"/>
    </row>
    <row r="37" ht="15.75" thickBot="1"/>
    <row r="38" spans="1:8" ht="24.75" customHeight="1" thickBot="1" thickTop="1">
      <c r="A38" s="79" t="s">
        <v>68</v>
      </c>
      <c r="B38" s="80"/>
      <c r="C38" s="81"/>
      <c r="D38" s="443" t="s">
        <v>116</v>
      </c>
      <c r="E38" s="83"/>
      <c r="F38" s="83"/>
      <c r="G38" s="83"/>
      <c r="H38" s="83"/>
    </row>
    <row r="39" spans="1:8" ht="78.75" thickBot="1" thickTop="1">
      <c r="A39" s="252" t="s">
        <v>5</v>
      </c>
      <c r="B39" s="252" t="s">
        <v>6</v>
      </c>
      <c r="C39" s="253" t="s">
        <v>7</v>
      </c>
      <c r="D39" s="85" t="s">
        <v>8</v>
      </c>
      <c r="E39" s="86" t="s">
        <v>118</v>
      </c>
      <c r="F39" s="87" t="s">
        <v>119</v>
      </c>
      <c r="G39" s="87" t="s">
        <v>652</v>
      </c>
      <c r="H39" s="87" t="s">
        <v>121</v>
      </c>
    </row>
    <row r="40" spans="1:8" ht="47.25" thickTop="1">
      <c r="A40" s="254">
        <v>1</v>
      </c>
      <c r="B40" s="93" t="s">
        <v>69</v>
      </c>
      <c r="C40" s="93">
        <v>30</v>
      </c>
      <c r="D40" s="99" t="s">
        <v>70</v>
      </c>
      <c r="E40" s="315"/>
      <c r="F40" s="316"/>
      <c r="G40" s="303"/>
      <c r="H40" s="303"/>
    </row>
    <row r="41" spans="1:8" ht="224.25" customHeight="1">
      <c r="A41" s="254">
        <v>2</v>
      </c>
      <c r="B41" s="93" t="s">
        <v>71</v>
      </c>
      <c r="C41" s="93">
        <v>20</v>
      </c>
      <c r="D41" s="265" t="s">
        <v>72</v>
      </c>
      <c r="E41" s="317"/>
      <c r="F41" s="316"/>
      <c r="G41" s="303"/>
      <c r="H41" s="303"/>
    </row>
    <row r="42" spans="1:8" ht="181.5" customHeight="1">
      <c r="A42" s="254">
        <v>3</v>
      </c>
      <c r="B42" s="93" t="s">
        <v>73</v>
      </c>
      <c r="C42" s="93">
        <v>30</v>
      </c>
      <c r="D42" s="265" t="s">
        <v>74</v>
      </c>
      <c r="E42" s="317"/>
      <c r="F42" s="316"/>
      <c r="G42" s="303"/>
      <c r="H42" s="93" t="s">
        <v>75</v>
      </c>
    </row>
    <row r="43" spans="1:8" ht="78">
      <c r="A43" s="254">
        <v>4</v>
      </c>
      <c r="B43" s="93" t="s">
        <v>76</v>
      </c>
      <c r="C43" s="93">
        <v>10</v>
      </c>
      <c r="D43" s="99" t="s">
        <v>137</v>
      </c>
      <c r="E43" s="317"/>
      <c r="F43" s="316"/>
      <c r="G43" s="303"/>
      <c r="H43" s="303"/>
    </row>
    <row r="44" spans="1:8" ht="264.75">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09.5" thickBot="1">
      <c r="A46" s="254">
        <v>7</v>
      </c>
      <c r="B46" s="93" t="s">
        <v>82</v>
      </c>
      <c r="C46" s="90" t="s">
        <v>32</v>
      </c>
      <c r="D46" s="99" t="s">
        <v>83</v>
      </c>
      <c r="E46" s="318"/>
      <c r="F46" s="316"/>
      <c r="G46" s="303"/>
      <c r="H46" s="93" t="s">
        <v>706</v>
      </c>
    </row>
    <row r="47" spans="1:8" ht="21" customHeight="1" thickTop="1">
      <c r="A47" s="572" t="s">
        <v>45</v>
      </c>
      <c r="B47" s="572"/>
      <c r="C47" s="572"/>
      <c r="D47" s="572"/>
      <c r="E47" s="96">
        <f>MIN(100,IF($E$40+$E$46&gt;100,100,$E$40+$E$41+$E$42+$E$43+$E$44+$E$45+$E$46))</f>
        <v>0</v>
      </c>
      <c r="F47" s="97">
        <f>MIN(100,IF($F$40+$F$46&gt;100,100,$F$40+$F$41+$F$42+$F$43+$F$44+$F$45+$F$46))</f>
        <v>0</v>
      </c>
      <c r="G47" s="90"/>
      <c r="H47" s="90"/>
    </row>
    <row r="48" spans="1:8" ht="21" customHeight="1">
      <c r="A48" s="572" t="s">
        <v>84</v>
      </c>
      <c r="B48" s="572"/>
      <c r="C48" s="572"/>
      <c r="D48" s="572"/>
      <c r="E48" s="98">
        <f>$E$47*$C$38</f>
        <v>0</v>
      </c>
      <c r="F48" s="98">
        <f>$F$47*$C$38</f>
        <v>0</v>
      </c>
      <c r="G48" s="90"/>
      <c r="H48" s="90"/>
    </row>
    <row r="50" spans="1:8" ht="22.5" customHeight="1">
      <c r="A50" s="616" t="s">
        <v>588</v>
      </c>
      <c r="B50" s="616"/>
      <c r="C50" s="616"/>
      <c r="D50" s="616"/>
      <c r="E50" s="616"/>
      <c r="F50" s="616"/>
      <c r="G50" s="616"/>
      <c r="H50" s="616"/>
    </row>
    <row r="51" spans="1:8" ht="78" thickBot="1">
      <c r="A51" s="271" t="s">
        <v>5</v>
      </c>
      <c r="B51" s="271" t="s">
        <v>6</v>
      </c>
      <c r="C51" s="271" t="s">
        <v>7</v>
      </c>
      <c r="D51" s="100" t="s">
        <v>8</v>
      </c>
      <c r="E51" s="86" t="s">
        <v>118</v>
      </c>
      <c r="F51" s="87" t="s">
        <v>119</v>
      </c>
      <c r="G51" s="87" t="s">
        <v>652</v>
      </c>
      <c r="H51" s="87" t="s">
        <v>121</v>
      </c>
    </row>
    <row r="52" spans="1:8" s="343" customFormat="1" ht="362.25" customHeight="1" thickTop="1">
      <c r="A52" s="445">
        <v>1</v>
      </c>
      <c r="B52" s="88" t="s">
        <v>364</v>
      </c>
      <c r="C52" s="445">
        <v>50</v>
      </c>
      <c r="D52" s="279" t="s">
        <v>902</v>
      </c>
      <c r="E52" s="366"/>
      <c r="F52" s="342"/>
      <c r="G52" s="440"/>
      <c r="H52" s="440"/>
    </row>
    <row r="53" spans="1:8" s="343" customFormat="1" ht="409.5">
      <c r="A53" s="467">
        <v>2</v>
      </c>
      <c r="B53" s="88" t="s">
        <v>366</v>
      </c>
      <c r="C53" s="467">
        <v>50</v>
      </c>
      <c r="D53" s="279" t="s">
        <v>367</v>
      </c>
      <c r="E53" s="367"/>
      <c r="F53" s="342"/>
      <c r="G53" s="440"/>
      <c r="H53" s="440"/>
    </row>
    <row r="54" spans="1:8" s="343" customFormat="1" ht="342.75">
      <c r="A54" s="445">
        <v>3</v>
      </c>
      <c r="B54" s="88" t="s">
        <v>368</v>
      </c>
      <c r="C54" s="467">
        <v>50</v>
      </c>
      <c r="D54" s="400" t="s">
        <v>369</v>
      </c>
      <c r="E54" s="367"/>
      <c r="F54" s="342"/>
      <c r="G54" s="440"/>
      <c r="H54" s="440"/>
    </row>
    <row r="55" spans="1:8" ht="14.25" customHeight="1">
      <c r="A55" s="572" t="s">
        <v>45</v>
      </c>
      <c r="B55" s="572"/>
      <c r="C55" s="572"/>
      <c r="D55" s="572"/>
      <c r="E55" s="96">
        <f>MIN(100,IF($E$52+$E$54&gt;100,100,$E$52+$E$53+$E$54))</f>
        <v>0</v>
      </c>
      <c r="F55" s="96">
        <f>MIN(100,IF($F$52+$F$54&gt;100,100,$F$52+$F$53+$F$54))</f>
        <v>0</v>
      </c>
      <c r="G55" s="90"/>
      <c r="H55" s="90"/>
    </row>
    <row r="56" spans="1:8" ht="13.5" customHeight="1">
      <c r="A56" s="572" t="s">
        <v>86</v>
      </c>
      <c r="B56" s="572"/>
      <c r="C56" s="572"/>
      <c r="D56" s="572"/>
      <c r="E56" s="106">
        <f>$E$55*0.15</f>
        <v>0</v>
      </c>
      <c r="F56" s="106">
        <f>$F$55*0.15</f>
        <v>0</v>
      </c>
      <c r="G56" s="95"/>
      <c r="H56" s="95"/>
    </row>
    <row r="57" spans="1:8" ht="42.75" customHeight="1">
      <c r="A57" s="627" t="s">
        <v>157</v>
      </c>
      <c r="B57" s="627"/>
      <c r="C57" s="627" t="s">
        <v>158</v>
      </c>
      <c r="D57" s="627"/>
      <c r="E57" s="627" t="s">
        <v>159</v>
      </c>
      <c r="F57" s="627"/>
      <c r="G57" s="627"/>
      <c r="H57" s="627"/>
    </row>
    <row r="58" spans="1:8" ht="24" customHeight="1">
      <c r="A58" s="585">
        <f>$E$56/3</f>
        <v>0</v>
      </c>
      <c r="B58" s="585"/>
      <c r="C58" s="585">
        <f>$E$56/3</f>
        <v>0</v>
      </c>
      <c r="D58" s="585"/>
      <c r="E58" s="585">
        <f>$E$56/3</f>
        <v>0</v>
      </c>
      <c r="F58" s="585"/>
      <c r="G58" s="585"/>
      <c r="H58" s="585"/>
    </row>
    <row r="59" spans="1:8" ht="24" customHeight="1">
      <c r="A59" s="585">
        <f>$F$56/3</f>
        <v>0</v>
      </c>
      <c r="B59" s="585"/>
      <c r="C59" s="626">
        <f>$F$56/3</f>
        <v>0</v>
      </c>
      <c r="D59" s="626"/>
      <c r="E59" s="626">
        <f>$F$56/3</f>
        <v>0</v>
      </c>
      <c r="F59" s="626"/>
      <c r="G59" s="626"/>
      <c r="H59" s="626"/>
    </row>
    <row r="60" spans="1:8" ht="45" customHeight="1" thickBot="1">
      <c r="A60" s="617" t="s">
        <v>787</v>
      </c>
      <c r="B60" s="617"/>
      <c r="C60" s="617"/>
      <c r="D60" s="617"/>
      <c r="E60" s="617"/>
      <c r="F60" s="617"/>
      <c r="G60" s="617"/>
      <c r="H60" s="617"/>
    </row>
    <row r="61" spans="1:8" ht="34.5" customHeight="1" thickBot="1" thickTop="1">
      <c r="A61" s="79" t="s">
        <v>2</v>
      </c>
      <c r="B61" s="80"/>
      <c r="C61" s="81"/>
      <c r="D61" s="443" t="s">
        <v>733</v>
      </c>
      <c r="E61" s="83"/>
      <c r="F61" s="571" t="s">
        <v>734</v>
      </c>
      <c r="G61" s="571"/>
      <c r="H61" s="84">
        <f>C61+C76+C89</f>
        <v>0</v>
      </c>
    </row>
    <row r="62" spans="1:8" ht="78.75" thickBot="1" thickTop="1">
      <c r="A62" s="252" t="s">
        <v>5</v>
      </c>
      <c r="B62" s="271" t="s">
        <v>6</v>
      </c>
      <c r="C62" s="284" t="s">
        <v>7</v>
      </c>
      <c r="D62" s="100" t="s">
        <v>8</v>
      </c>
      <c r="E62" s="86" t="s">
        <v>118</v>
      </c>
      <c r="F62" s="87" t="s">
        <v>119</v>
      </c>
      <c r="G62" s="87" t="s">
        <v>652</v>
      </c>
      <c r="H62" s="87" t="s">
        <v>121</v>
      </c>
    </row>
    <row r="63" spans="1:8" ht="63" thickTop="1">
      <c r="A63" s="254">
        <v>1</v>
      </c>
      <c r="B63" s="93" t="s">
        <v>403</v>
      </c>
      <c r="C63" s="90">
        <v>15</v>
      </c>
      <c r="D63" s="468" t="s">
        <v>890</v>
      </c>
      <c r="E63" s="469"/>
      <c r="F63" s="256"/>
      <c r="G63" s="90"/>
      <c r="H63" s="254"/>
    </row>
    <row r="64" spans="1:8" ht="108.75">
      <c r="A64" s="254">
        <v>2</v>
      </c>
      <c r="B64" s="88" t="s">
        <v>404</v>
      </c>
      <c r="C64" s="90">
        <v>15</v>
      </c>
      <c r="D64" s="470" t="s">
        <v>405</v>
      </c>
      <c r="E64" s="471"/>
      <c r="F64" s="256"/>
      <c r="G64" s="90"/>
      <c r="H64" s="254"/>
    </row>
    <row r="65" spans="1:8" ht="46.5">
      <c r="A65" s="254">
        <v>3</v>
      </c>
      <c r="B65" s="91" t="s">
        <v>406</v>
      </c>
      <c r="C65" s="90">
        <v>10</v>
      </c>
      <c r="D65" s="472" t="s">
        <v>891</v>
      </c>
      <c r="E65" s="471"/>
      <c r="F65" s="256"/>
      <c r="G65" s="90"/>
      <c r="H65" s="254"/>
    </row>
    <row r="66" spans="1:8" ht="46.5">
      <c r="A66" s="254">
        <v>4</v>
      </c>
      <c r="B66" s="88" t="s">
        <v>407</v>
      </c>
      <c r="C66" s="90">
        <v>20</v>
      </c>
      <c r="D66" s="472" t="s">
        <v>892</v>
      </c>
      <c r="E66" s="471"/>
      <c r="F66" s="256"/>
      <c r="G66" s="90"/>
      <c r="H66" s="254"/>
    </row>
    <row r="67" spans="1:8" ht="30.75">
      <c r="A67" s="254">
        <v>5</v>
      </c>
      <c r="B67" s="88" t="s">
        <v>408</v>
      </c>
      <c r="C67" s="90">
        <v>10</v>
      </c>
      <c r="D67" s="470" t="s">
        <v>409</v>
      </c>
      <c r="E67" s="471"/>
      <c r="F67" s="256"/>
      <c r="G67" s="90"/>
      <c r="H67" s="254"/>
    </row>
    <row r="68" spans="1:8" ht="62.25">
      <c r="A68" s="254">
        <v>6</v>
      </c>
      <c r="B68" s="88" t="s">
        <v>410</v>
      </c>
      <c r="C68" s="90">
        <v>20</v>
      </c>
      <c r="D68" s="472" t="s">
        <v>893</v>
      </c>
      <c r="E68" s="471"/>
      <c r="F68" s="256"/>
      <c r="G68" s="90"/>
      <c r="H68" s="90" t="s">
        <v>411</v>
      </c>
    </row>
    <row r="69" spans="1:8" ht="78">
      <c r="A69" s="254">
        <v>7</v>
      </c>
      <c r="B69" s="93" t="s">
        <v>412</v>
      </c>
      <c r="C69" s="90">
        <v>10</v>
      </c>
      <c r="D69" s="472" t="s">
        <v>894</v>
      </c>
      <c r="E69" s="471"/>
      <c r="F69" s="256"/>
      <c r="G69" s="90"/>
      <c r="H69" s="254"/>
    </row>
    <row r="70" spans="1:8" ht="46.5">
      <c r="A70" s="254">
        <v>8</v>
      </c>
      <c r="B70" s="88" t="s">
        <v>413</v>
      </c>
      <c r="C70" s="90">
        <v>20</v>
      </c>
      <c r="D70" s="472" t="s">
        <v>895</v>
      </c>
      <c r="E70" s="471"/>
      <c r="F70" s="256"/>
      <c r="G70" s="90"/>
      <c r="H70" s="254"/>
    </row>
    <row r="71" spans="1:8" ht="46.5">
      <c r="A71" s="254">
        <v>9</v>
      </c>
      <c r="B71" s="88" t="s">
        <v>414</v>
      </c>
      <c r="C71" s="90">
        <v>20</v>
      </c>
      <c r="D71" s="472" t="s">
        <v>896</v>
      </c>
      <c r="E71" s="471"/>
      <c r="F71" s="256"/>
      <c r="G71" s="90"/>
      <c r="H71" s="254"/>
    </row>
    <row r="72" spans="1:8" ht="31.5" thickBot="1">
      <c r="A72" s="254">
        <v>10</v>
      </c>
      <c r="B72" s="88" t="s">
        <v>155</v>
      </c>
      <c r="C72" s="90">
        <v>10</v>
      </c>
      <c r="D72" s="470" t="s">
        <v>415</v>
      </c>
      <c r="E72" s="473"/>
      <c r="F72" s="256"/>
      <c r="G72" s="90"/>
      <c r="H72" s="254"/>
    </row>
    <row r="73" spans="1:8" ht="20.25" customHeight="1" thickTop="1">
      <c r="A73" s="572" t="s">
        <v>45</v>
      </c>
      <c r="B73" s="572"/>
      <c r="C73" s="572"/>
      <c r="D73" s="572"/>
      <c r="E73" s="96">
        <f>MIN(100,IF($E$63+$E$72&gt;100,100,$E$63+$E$64+$E$65+$E$66+$E$67+$E$68+$E$69+$E$70+$E$71+$E$72))</f>
        <v>0</v>
      </c>
      <c r="F73" s="96">
        <f>MIN(100,IF($F$63+$F$72&gt;100,100,$F$63+$F$64+$F$65+$F$66+$F$67+$F$68+$F$69+$F$70+$F$71+$F$72))</f>
        <v>0</v>
      </c>
      <c r="G73" s="90"/>
      <c r="H73" s="90"/>
    </row>
    <row r="74" spans="1:8" ht="20.25" customHeight="1">
      <c r="A74" s="572" t="s">
        <v>93</v>
      </c>
      <c r="B74" s="572"/>
      <c r="C74" s="572"/>
      <c r="D74" s="572"/>
      <c r="E74" s="98">
        <f>$E$73*$C$61</f>
        <v>0</v>
      </c>
      <c r="F74" s="98">
        <f>$F$73*$C$61</f>
        <v>0</v>
      </c>
      <c r="G74" s="90"/>
      <c r="H74" s="90"/>
    </row>
    <row r="75" ht="15.75" thickBot="1"/>
    <row r="76" spans="1:8" ht="29.25" customHeight="1" thickBot="1" thickTop="1">
      <c r="A76" s="79" t="s">
        <v>47</v>
      </c>
      <c r="B76" s="80"/>
      <c r="C76" s="81"/>
      <c r="D76" s="443" t="s">
        <v>733</v>
      </c>
      <c r="E76" s="83"/>
      <c r="F76" s="83"/>
      <c r="G76" s="83"/>
      <c r="H76" s="83"/>
    </row>
    <row r="77" spans="1:8" ht="78.75" thickBot="1" thickTop="1">
      <c r="A77" s="252" t="s">
        <v>5</v>
      </c>
      <c r="B77" s="252" t="s">
        <v>6</v>
      </c>
      <c r="C77" s="253" t="s">
        <v>7</v>
      </c>
      <c r="D77" s="85" t="s">
        <v>8</v>
      </c>
      <c r="E77" s="86" t="s">
        <v>118</v>
      </c>
      <c r="F77" s="87" t="s">
        <v>119</v>
      </c>
      <c r="G77" s="87" t="s">
        <v>652</v>
      </c>
      <c r="H77" s="87" t="s">
        <v>121</v>
      </c>
    </row>
    <row r="78" spans="1:8" ht="222" customHeight="1" thickTop="1">
      <c r="A78" s="254">
        <v>1</v>
      </c>
      <c r="B78" s="93" t="s">
        <v>416</v>
      </c>
      <c r="C78" s="254">
        <v>20</v>
      </c>
      <c r="D78" s="104" t="s">
        <v>897</v>
      </c>
      <c r="E78" s="315"/>
      <c r="F78" s="316"/>
      <c r="G78" s="303"/>
      <c r="H78" s="303"/>
    </row>
    <row r="79" spans="1:8" ht="264.75">
      <c r="A79" s="254">
        <v>2</v>
      </c>
      <c r="B79" s="93" t="s">
        <v>417</v>
      </c>
      <c r="C79" s="254">
        <v>20</v>
      </c>
      <c r="D79" s="99" t="s">
        <v>418</v>
      </c>
      <c r="E79" s="317"/>
      <c r="F79" s="316"/>
      <c r="G79" s="303"/>
      <c r="H79" s="93" t="s">
        <v>419</v>
      </c>
    </row>
    <row r="80" spans="1:8" ht="78">
      <c r="A80" s="254">
        <v>3</v>
      </c>
      <c r="B80" s="93" t="s">
        <v>420</v>
      </c>
      <c r="C80" s="254">
        <v>10</v>
      </c>
      <c r="D80" s="99" t="s">
        <v>421</v>
      </c>
      <c r="E80" s="317"/>
      <c r="F80" s="316"/>
      <c r="G80" s="303"/>
      <c r="H80" s="93" t="s">
        <v>419</v>
      </c>
    </row>
    <row r="81" spans="1:8" ht="93">
      <c r="A81" s="254">
        <v>4</v>
      </c>
      <c r="B81" s="93" t="s">
        <v>296</v>
      </c>
      <c r="C81" s="254">
        <v>20</v>
      </c>
      <c r="D81" s="99" t="s">
        <v>422</v>
      </c>
      <c r="E81" s="317"/>
      <c r="F81" s="316"/>
      <c r="G81" s="303"/>
      <c r="H81" s="303"/>
    </row>
    <row r="82" spans="1:8" ht="93">
      <c r="A82" s="254">
        <v>5</v>
      </c>
      <c r="B82" s="93" t="s">
        <v>423</v>
      </c>
      <c r="C82" s="254">
        <v>30</v>
      </c>
      <c r="D82" s="104" t="s">
        <v>898</v>
      </c>
      <c r="E82" s="317"/>
      <c r="F82" s="316"/>
      <c r="G82" s="303"/>
      <c r="H82" s="93" t="s">
        <v>419</v>
      </c>
    </row>
    <row r="83" spans="1:8" ht="46.5">
      <c r="A83" s="254">
        <v>6</v>
      </c>
      <c r="B83" s="93" t="s">
        <v>424</v>
      </c>
      <c r="C83" s="254">
        <v>20</v>
      </c>
      <c r="D83" s="99" t="s">
        <v>425</v>
      </c>
      <c r="E83" s="317"/>
      <c r="F83" s="316"/>
      <c r="G83" s="303"/>
      <c r="H83" s="303"/>
    </row>
    <row r="84" spans="1:8" ht="46.5">
      <c r="A84" s="254">
        <v>7</v>
      </c>
      <c r="B84" s="93" t="s">
        <v>426</v>
      </c>
      <c r="C84" s="254">
        <v>10</v>
      </c>
      <c r="D84" s="99" t="s">
        <v>427</v>
      </c>
      <c r="E84" s="317"/>
      <c r="F84" s="316"/>
      <c r="G84" s="303"/>
      <c r="H84" s="303"/>
    </row>
    <row r="85" spans="1:8" ht="31.5" thickBot="1">
      <c r="A85" s="254">
        <v>8</v>
      </c>
      <c r="B85" s="93" t="s">
        <v>155</v>
      </c>
      <c r="C85" s="254">
        <v>20</v>
      </c>
      <c r="D85" s="99" t="s">
        <v>428</v>
      </c>
      <c r="E85" s="318"/>
      <c r="F85" s="316"/>
      <c r="G85" s="303"/>
      <c r="H85" s="303"/>
    </row>
    <row r="86" spans="1:8" ht="17.25" customHeight="1" thickTop="1">
      <c r="A86" s="572" t="s">
        <v>45</v>
      </c>
      <c r="B86" s="572"/>
      <c r="C86" s="572"/>
      <c r="D86" s="572"/>
      <c r="E86" s="96">
        <f>MIN(100,IF($E$78+$E$85&gt;100,100,$E$78+$E$79+$E$80+$E$81+$E$82+$E$83+$E$84+$E$85))</f>
        <v>0</v>
      </c>
      <c r="F86" s="96">
        <f>MIN(100,IF($F$78+$F$85&gt;100,100,$F$78+$F$79+$F$80+$F$81+$F$82+$F$83+$F$84+$F$85))</f>
        <v>0</v>
      </c>
      <c r="G86" s="90"/>
      <c r="H86" s="90"/>
    </row>
    <row r="87" spans="1:8" ht="17.25" customHeight="1">
      <c r="A87" s="572" t="s">
        <v>94</v>
      </c>
      <c r="B87" s="572"/>
      <c r="C87" s="572"/>
      <c r="D87" s="572"/>
      <c r="E87" s="98">
        <f>$E$86*$C$76</f>
        <v>0</v>
      </c>
      <c r="F87" s="98">
        <f>$F$86*$C$76</f>
        <v>0</v>
      </c>
      <c r="G87" s="90"/>
      <c r="H87" s="90"/>
    </row>
    <row r="88" ht="15.75" thickBot="1"/>
    <row r="89" spans="1:8" ht="22.5" customHeight="1" thickBot="1" thickTop="1">
      <c r="A89" s="79" t="s">
        <v>68</v>
      </c>
      <c r="B89" s="80"/>
      <c r="C89" s="382"/>
      <c r="D89" s="443" t="s">
        <v>733</v>
      </c>
      <c r="E89" s="83"/>
      <c r="F89" s="83"/>
      <c r="G89" s="83"/>
      <c r="H89" s="83"/>
    </row>
    <row r="90" spans="1:8" ht="78.75" thickBot="1" thickTop="1">
      <c r="A90" s="252" t="s">
        <v>5</v>
      </c>
      <c r="B90" s="252" t="s">
        <v>6</v>
      </c>
      <c r="C90" s="253" t="s">
        <v>7</v>
      </c>
      <c r="D90" s="85" t="s">
        <v>8</v>
      </c>
      <c r="E90" s="86" t="s">
        <v>118</v>
      </c>
      <c r="F90" s="87" t="s">
        <v>119</v>
      </c>
      <c r="G90" s="87" t="s">
        <v>652</v>
      </c>
      <c r="H90" s="87" t="s">
        <v>121</v>
      </c>
    </row>
    <row r="91" spans="1:8" ht="47.25" thickTop="1">
      <c r="A91" s="254">
        <v>1</v>
      </c>
      <c r="B91" s="93" t="s">
        <v>429</v>
      </c>
      <c r="C91" s="254">
        <v>10</v>
      </c>
      <c r="D91" s="104" t="s">
        <v>899</v>
      </c>
      <c r="E91" s="315"/>
      <c r="F91" s="316"/>
      <c r="G91" s="303"/>
      <c r="H91" s="303"/>
    </row>
    <row r="92" spans="1:8" ht="78">
      <c r="A92" s="254">
        <v>2</v>
      </c>
      <c r="B92" s="93" t="s">
        <v>430</v>
      </c>
      <c r="C92" s="254">
        <v>20</v>
      </c>
      <c r="D92" s="104" t="s">
        <v>900</v>
      </c>
      <c r="E92" s="317"/>
      <c r="F92" s="316"/>
      <c r="G92" s="303"/>
      <c r="H92" s="303"/>
    </row>
    <row r="93" spans="1:8" ht="78">
      <c r="A93" s="254">
        <v>3</v>
      </c>
      <c r="B93" s="93" t="s">
        <v>431</v>
      </c>
      <c r="C93" s="254">
        <v>10</v>
      </c>
      <c r="D93" s="104" t="s">
        <v>901</v>
      </c>
      <c r="E93" s="317"/>
      <c r="F93" s="316"/>
      <c r="G93" s="303"/>
      <c r="H93" s="303"/>
    </row>
    <row r="94" spans="1:8" ht="15">
      <c r="A94" s="254">
        <v>4</v>
      </c>
      <c r="B94" s="93" t="s">
        <v>432</v>
      </c>
      <c r="C94" s="254">
        <v>10</v>
      </c>
      <c r="D94" s="99" t="s">
        <v>433</v>
      </c>
      <c r="E94" s="317"/>
      <c r="F94" s="316"/>
      <c r="G94" s="303"/>
      <c r="H94" s="303"/>
    </row>
    <row r="95" spans="1:8" ht="46.5">
      <c r="A95" s="254">
        <v>5</v>
      </c>
      <c r="B95" s="93" t="s">
        <v>434</v>
      </c>
      <c r="C95" s="254">
        <v>10</v>
      </c>
      <c r="D95" s="99" t="s">
        <v>435</v>
      </c>
      <c r="E95" s="317"/>
      <c r="F95" s="316"/>
      <c r="G95" s="303"/>
      <c r="H95" s="303"/>
    </row>
    <row r="96" spans="1:8" ht="62.25">
      <c r="A96" s="254">
        <v>6</v>
      </c>
      <c r="B96" s="93" t="s">
        <v>436</v>
      </c>
      <c r="C96" s="254">
        <v>20</v>
      </c>
      <c r="D96" s="99" t="s">
        <v>437</v>
      </c>
      <c r="E96" s="317"/>
      <c r="F96" s="316"/>
      <c r="G96" s="303"/>
      <c r="H96" s="303"/>
    </row>
    <row r="97" spans="1:8" ht="62.25">
      <c r="A97" s="254">
        <v>7</v>
      </c>
      <c r="B97" s="93" t="s">
        <v>438</v>
      </c>
      <c r="C97" s="254">
        <v>20</v>
      </c>
      <c r="D97" s="99" t="s">
        <v>439</v>
      </c>
      <c r="E97" s="317"/>
      <c r="F97" s="316"/>
      <c r="G97" s="303"/>
      <c r="H97" s="303"/>
    </row>
    <row r="98" spans="1:8" ht="46.5">
      <c r="A98" s="254">
        <v>8</v>
      </c>
      <c r="B98" s="93" t="s">
        <v>440</v>
      </c>
      <c r="C98" s="254">
        <v>20</v>
      </c>
      <c r="D98" s="99" t="s">
        <v>441</v>
      </c>
      <c r="E98" s="317"/>
      <c r="F98" s="316"/>
      <c r="G98" s="303"/>
      <c r="H98" s="303"/>
    </row>
    <row r="99" spans="1:8" ht="15">
      <c r="A99" s="254">
        <v>9</v>
      </c>
      <c r="B99" s="93" t="s">
        <v>442</v>
      </c>
      <c r="C99" s="254">
        <v>10</v>
      </c>
      <c r="D99" s="99" t="s">
        <v>443</v>
      </c>
      <c r="E99" s="317"/>
      <c r="F99" s="316"/>
      <c r="G99" s="303"/>
      <c r="H99" s="303"/>
    </row>
    <row r="100" spans="1:8" ht="31.5" thickBot="1">
      <c r="A100" s="254">
        <v>10</v>
      </c>
      <c r="B100" s="93" t="s">
        <v>155</v>
      </c>
      <c r="C100" s="254">
        <v>20</v>
      </c>
      <c r="D100" s="99" t="s">
        <v>444</v>
      </c>
      <c r="E100" s="318"/>
      <c r="F100" s="316"/>
      <c r="G100" s="303"/>
      <c r="H100" s="303"/>
    </row>
    <row r="101" spans="1:8" ht="14.25" customHeight="1" thickTop="1">
      <c r="A101" s="572" t="s">
        <v>45</v>
      </c>
      <c r="B101" s="572"/>
      <c r="C101" s="572"/>
      <c r="D101" s="572"/>
      <c r="E101" s="96">
        <f>MIN(100,IF($E$91+$E$100&gt;100,100,$E$91+$E$92+$E$93+$E$94+$E$95+$E$96+$E$97+$E$98+$E$99+$E$100))</f>
        <v>0</v>
      </c>
      <c r="F101" s="96">
        <f>MIN(100,IF($F$91+$F$100&gt;100,100,$F$91+$F$92+$F$93+$F$94+$F$95+$F$96+$F$97+$F$98+$F$99+$F$100))</f>
        <v>0</v>
      </c>
      <c r="G101" s="90"/>
      <c r="H101" s="90"/>
    </row>
    <row r="102" spans="1:8" ht="13.5" customHeight="1">
      <c r="A102" s="572" t="s">
        <v>95</v>
      </c>
      <c r="B102" s="572"/>
      <c r="C102" s="572"/>
      <c r="D102" s="572"/>
      <c r="E102" s="98">
        <f>$E$101*$C$89</f>
        <v>0</v>
      </c>
      <c r="F102" s="98">
        <f>$F$101*$C$89</f>
        <v>0</v>
      </c>
      <c r="G102" s="90"/>
      <c r="H102" s="90"/>
    </row>
    <row r="104" spans="1:8" ht="46.5">
      <c r="A104" s="441" t="s">
        <v>96</v>
      </c>
      <c r="B104" s="441" t="s">
        <v>97</v>
      </c>
      <c r="C104" s="441" t="s">
        <v>98</v>
      </c>
      <c r="D104" s="441" t="s">
        <v>99</v>
      </c>
      <c r="E104" s="593" t="s">
        <v>100</v>
      </c>
      <c r="F104" s="593"/>
      <c r="G104" s="583" t="s">
        <v>101</v>
      </c>
      <c r="H104" s="583"/>
    </row>
    <row r="105" spans="1:8" ht="42.75" customHeight="1">
      <c r="A105" s="90" t="s">
        <v>102</v>
      </c>
      <c r="B105" s="90"/>
      <c r="C105" s="289">
        <f>$B$105*0.1</f>
        <v>0</v>
      </c>
      <c r="D105" s="444">
        <f>$C$105/3</f>
        <v>0</v>
      </c>
      <c r="E105" s="621">
        <f>$C$105/3</f>
        <v>0</v>
      </c>
      <c r="F105" s="621"/>
      <c r="G105" s="621">
        <f>$C$105/3</f>
        <v>0</v>
      </c>
      <c r="H105" s="621"/>
    </row>
    <row r="107" spans="1:8" ht="42" customHeight="1">
      <c r="A107" s="441" t="s">
        <v>96</v>
      </c>
      <c r="B107" s="441" t="s">
        <v>97</v>
      </c>
      <c r="C107" s="374" t="s">
        <v>103</v>
      </c>
      <c r="D107" s="441" t="s">
        <v>104</v>
      </c>
      <c r="E107" s="593" t="s">
        <v>105</v>
      </c>
      <c r="F107" s="593"/>
      <c r="G107" s="583" t="s">
        <v>106</v>
      </c>
      <c r="H107" s="583"/>
    </row>
    <row r="108" spans="1:8" ht="30.75">
      <c r="A108" s="90" t="s">
        <v>169</v>
      </c>
      <c r="B108" s="90"/>
      <c r="C108" s="289">
        <f>$B$108*0.05</f>
        <v>0</v>
      </c>
      <c r="D108" s="444">
        <f>$C$108/3</f>
        <v>0</v>
      </c>
      <c r="E108" s="621">
        <f>$C$108/3</f>
        <v>0</v>
      </c>
      <c r="F108" s="621"/>
      <c r="G108" s="621">
        <f>$C$108/3</f>
        <v>0</v>
      </c>
      <c r="H108" s="621"/>
    </row>
    <row r="110" spans="1:8" ht="15">
      <c r="A110" s="624" t="s">
        <v>107</v>
      </c>
      <c r="B110" s="624"/>
      <c r="C110" s="624"/>
      <c r="D110" s="624"/>
      <c r="E110" s="624"/>
      <c r="F110" s="624"/>
      <c r="G110" s="624"/>
      <c r="H110" s="624"/>
    </row>
    <row r="111" spans="1:8" ht="33" customHeight="1">
      <c r="A111" s="590" t="s">
        <v>108</v>
      </c>
      <c r="B111" s="590"/>
      <c r="C111" s="590"/>
      <c r="D111" s="590"/>
      <c r="E111" s="590"/>
      <c r="F111" s="442" t="s">
        <v>9</v>
      </c>
      <c r="G111" s="442" t="s">
        <v>170</v>
      </c>
      <c r="H111" s="442" t="s">
        <v>109</v>
      </c>
    </row>
    <row r="112" spans="1:8" ht="31.5" customHeight="1">
      <c r="A112" s="572" t="s">
        <v>739</v>
      </c>
      <c r="B112" s="572"/>
      <c r="C112" s="572"/>
      <c r="D112" s="572"/>
      <c r="E112" s="572"/>
      <c r="F112" s="381">
        <f>$E$21+$A$58+$E$74+$D$105+$D$108</f>
        <v>0</v>
      </c>
      <c r="G112" s="381">
        <f>$F$21+$A$59+$F$74+$D$105+$D$108</f>
        <v>0</v>
      </c>
      <c r="H112" s="90"/>
    </row>
    <row r="113" spans="1:8" ht="31.5" customHeight="1">
      <c r="A113" s="572" t="s">
        <v>740</v>
      </c>
      <c r="B113" s="572"/>
      <c r="C113" s="572"/>
      <c r="D113" s="572"/>
      <c r="E113" s="572"/>
      <c r="F113" s="381">
        <f>$E$36+$C$58+$E$87+$E$105+$E$108</f>
        <v>0</v>
      </c>
      <c r="G113" s="381">
        <f>$F$36+$C$59+$F$87+$E$105+$E$108</f>
        <v>0</v>
      </c>
      <c r="H113" s="90"/>
    </row>
    <row r="114" spans="1:8" ht="31.5" customHeight="1">
      <c r="A114" s="572" t="s">
        <v>741</v>
      </c>
      <c r="B114" s="572"/>
      <c r="C114" s="572"/>
      <c r="D114" s="572"/>
      <c r="E114" s="572"/>
      <c r="F114" s="381">
        <f>$E$48+$E$58+$E$102+$G$105+$G$108</f>
        <v>0</v>
      </c>
      <c r="G114" s="381">
        <f>$F$48+$E$59+$F$102+$G$105+$G$108</f>
        <v>0</v>
      </c>
      <c r="H114" s="90"/>
    </row>
    <row r="115" spans="1:8" ht="31.5" customHeight="1">
      <c r="A115" s="572" t="s">
        <v>113</v>
      </c>
      <c r="B115" s="572"/>
      <c r="C115" s="572"/>
      <c r="D115" s="572"/>
      <c r="E115" s="572"/>
      <c r="F115" s="381">
        <f>SUM(F112:F114)</f>
        <v>0</v>
      </c>
      <c r="G115" s="381">
        <f>SUM(G112:G114)</f>
        <v>0</v>
      </c>
      <c r="H115" s="90"/>
    </row>
    <row r="117" s="235" customFormat="1" ht="21">
      <c r="A117" s="235" t="s">
        <v>707</v>
      </c>
    </row>
  </sheetData>
  <sheetProtection/>
  <mergeCells count="46">
    <mergeCell ref="A115:E115"/>
    <mergeCell ref="G104:H104"/>
    <mergeCell ref="E105:F105"/>
    <mergeCell ref="G105:H105"/>
    <mergeCell ref="E107:F107"/>
    <mergeCell ref="G107:H107"/>
    <mergeCell ref="E108:F108"/>
    <mergeCell ref="G108:H108"/>
    <mergeCell ref="E104:F104"/>
    <mergeCell ref="A110:H110"/>
    <mergeCell ref="A111:E111"/>
    <mergeCell ref="A112:E112"/>
    <mergeCell ref="A113:E113"/>
    <mergeCell ref="A114:E114"/>
    <mergeCell ref="A74:D74"/>
    <mergeCell ref="A86:D86"/>
    <mergeCell ref="A87:D87"/>
    <mergeCell ref="A101:D101"/>
    <mergeCell ref="A102:D102"/>
    <mergeCell ref="A73:D73"/>
    <mergeCell ref="A50:H50"/>
    <mergeCell ref="A55:D55"/>
    <mergeCell ref="A56:D56"/>
    <mergeCell ref="A57:B57"/>
    <mergeCell ref="C57:D57"/>
    <mergeCell ref="E57:H57"/>
    <mergeCell ref="A58:B58"/>
    <mergeCell ref="C58:D58"/>
    <mergeCell ref="E58:H58"/>
    <mergeCell ref="A60:H60"/>
    <mergeCell ref="F61:G61"/>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5.xml><?xml version="1.0" encoding="utf-8"?>
<worksheet xmlns="http://schemas.openxmlformats.org/spreadsheetml/2006/main" xmlns:r="http://schemas.openxmlformats.org/officeDocument/2006/relationships">
  <sheetPr>
    <tabColor theme="4" tint="-0.24997000396251678"/>
  </sheetPr>
  <dimension ref="A1:H104"/>
  <sheetViews>
    <sheetView zoomScale="85" zoomScaleNormal="85" zoomScalePageLayoutView="0" workbookViewId="0" topLeftCell="A85">
      <selection activeCell="D92" sqref="D92"/>
    </sheetView>
  </sheetViews>
  <sheetFormatPr defaultColWidth="10.625" defaultRowHeight="16.5"/>
  <cols>
    <col min="1" max="1" width="12.375" style="312" customWidth="1"/>
    <col min="2" max="2" width="24.125" style="312" customWidth="1"/>
    <col min="3" max="3" width="10.125" style="312" customWidth="1"/>
    <col min="4" max="4" width="52.75390625" style="312" customWidth="1"/>
    <col min="5" max="5" width="8.625" style="312" customWidth="1"/>
    <col min="6" max="6" width="7.25390625" style="312" customWidth="1"/>
    <col min="7" max="7" width="6.50390625" style="312" customWidth="1"/>
    <col min="8" max="8" width="10.125" style="312" customWidth="1"/>
    <col min="9" max="9" width="10.625" style="312" customWidth="1"/>
    <col min="10" max="16384" width="10.625" style="312" customWidth="1"/>
  </cols>
  <sheetData>
    <row r="1" spans="1:8" ht="49.5" customHeight="1">
      <c r="A1" s="568" t="s">
        <v>924</v>
      </c>
      <c r="B1" s="569"/>
      <c r="C1" s="569"/>
      <c r="D1" s="569"/>
      <c r="E1" s="569"/>
      <c r="F1" s="569"/>
      <c r="G1" s="569"/>
      <c r="H1" s="569"/>
    </row>
    <row r="2" spans="1:8" ht="21" customHeight="1" thickBot="1">
      <c r="A2" s="570" t="s">
        <v>585</v>
      </c>
      <c r="B2" s="570"/>
      <c r="C2" s="570"/>
      <c r="D2" s="570"/>
      <c r="E2" s="570"/>
      <c r="F2" s="570"/>
      <c r="G2" s="570"/>
      <c r="H2" s="570"/>
    </row>
    <row r="3" spans="1:8" ht="35.25" customHeight="1" thickBot="1" thickTop="1">
      <c r="A3" s="79" t="s">
        <v>2</v>
      </c>
      <c r="B3" s="80"/>
      <c r="C3" s="81"/>
      <c r="D3" s="461" t="s">
        <v>116</v>
      </c>
      <c r="E3" s="83"/>
      <c r="F3" s="571" t="s">
        <v>713</v>
      </c>
      <c r="G3" s="571"/>
      <c r="H3" s="84">
        <f>$C$3+$C$23+$C$38</f>
        <v>0</v>
      </c>
    </row>
    <row r="4" spans="1:8" ht="78.75" thickBot="1" thickTop="1">
      <c r="A4" s="252" t="s">
        <v>5</v>
      </c>
      <c r="B4" s="252" t="s">
        <v>6</v>
      </c>
      <c r="C4" s="253" t="s">
        <v>7</v>
      </c>
      <c r="D4" s="85" t="s">
        <v>8</v>
      </c>
      <c r="E4" s="86" t="s">
        <v>118</v>
      </c>
      <c r="F4" s="87" t="s">
        <v>119</v>
      </c>
      <c r="G4" s="87" t="s">
        <v>652</v>
      </c>
      <c r="H4" s="87" t="s">
        <v>121</v>
      </c>
    </row>
    <row r="5" spans="1:8" ht="47.25" thickTop="1">
      <c r="A5" s="254">
        <v>1</v>
      </c>
      <c r="B5" s="88" t="s">
        <v>13</v>
      </c>
      <c r="C5" s="254">
        <v>30</v>
      </c>
      <c r="D5" s="89" t="s">
        <v>923</v>
      </c>
      <c r="E5" s="255"/>
      <c r="F5" s="256"/>
      <c r="G5" s="90"/>
      <c r="H5" s="254"/>
    </row>
    <row r="6" spans="1:8" ht="93">
      <c r="A6" s="254">
        <v>2</v>
      </c>
      <c r="B6" s="91" t="s">
        <v>15</v>
      </c>
      <c r="C6" s="254">
        <v>25</v>
      </c>
      <c r="D6" s="92" t="s">
        <v>122</v>
      </c>
      <c r="E6" s="258"/>
      <c r="F6" s="256"/>
      <c r="G6" s="90"/>
      <c r="H6" s="254"/>
    </row>
    <row r="7" spans="1:8" ht="78">
      <c r="A7" s="254">
        <v>3</v>
      </c>
      <c r="B7" s="88" t="s">
        <v>17</v>
      </c>
      <c r="C7" s="254">
        <v>20</v>
      </c>
      <c r="D7" s="92" t="s">
        <v>714</v>
      </c>
      <c r="E7" s="258"/>
      <c r="F7" s="256"/>
      <c r="G7" s="90"/>
      <c r="H7" s="254"/>
    </row>
    <row r="8" spans="1:8" ht="125.25" customHeight="1">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124.5">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93">
      <c r="A13" s="254">
        <v>9</v>
      </c>
      <c r="B13" s="88" t="s">
        <v>970</v>
      </c>
      <c r="C13" s="254">
        <v>10</v>
      </c>
      <c r="D13" s="92" t="s">
        <v>286</v>
      </c>
      <c r="E13" s="258"/>
      <c r="F13" s="256"/>
      <c r="G13" s="90"/>
      <c r="H13" s="254"/>
    </row>
    <row r="14" spans="1:8" ht="15.75" customHeight="1">
      <c r="A14" s="615">
        <v>10</v>
      </c>
      <c r="B14" s="303" t="s">
        <v>31</v>
      </c>
      <c r="C14" s="615" t="s">
        <v>32</v>
      </c>
      <c r="D14" s="94" t="s">
        <v>33</v>
      </c>
      <c r="E14" s="262"/>
      <c r="F14" s="263"/>
      <c r="G14" s="95"/>
      <c r="H14" s="572" t="s">
        <v>938</v>
      </c>
    </row>
    <row r="15" spans="1:8" ht="78">
      <c r="A15" s="615"/>
      <c r="B15" s="93" t="s">
        <v>35</v>
      </c>
      <c r="C15" s="615"/>
      <c r="D15" s="94" t="s">
        <v>36</v>
      </c>
      <c r="E15" s="262"/>
      <c r="F15" s="263"/>
      <c r="G15" s="95"/>
      <c r="H15" s="572"/>
    </row>
    <row r="16" spans="1:8" ht="62.2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2.5" customHeight="1">
      <c r="A21" s="572" t="s">
        <v>46</v>
      </c>
      <c r="B21" s="572"/>
      <c r="C21" s="572"/>
      <c r="D21" s="572"/>
      <c r="E21" s="98">
        <f>$E$20*$C$3</f>
        <v>0</v>
      </c>
      <c r="F21" s="98">
        <f>$F$20*$C$3</f>
        <v>0</v>
      </c>
      <c r="G21" s="90"/>
      <c r="H21" s="90"/>
    </row>
    <row r="22" ht="15.75" thickBot="1"/>
    <row r="23" spans="1:8" ht="21" customHeight="1" thickBot="1" thickTop="1">
      <c r="A23" s="79" t="s">
        <v>47</v>
      </c>
      <c r="B23" s="80"/>
      <c r="C23" s="81"/>
      <c r="D23" s="461" t="s">
        <v>116</v>
      </c>
      <c r="E23" s="83"/>
      <c r="F23" s="83"/>
      <c r="G23" s="83"/>
      <c r="H23" s="83"/>
    </row>
    <row r="24" spans="1:8" ht="78.75" thickBot="1" thickTop="1">
      <c r="A24" s="252" t="s">
        <v>5</v>
      </c>
      <c r="B24" s="252" t="s">
        <v>6</v>
      </c>
      <c r="C24" s="253" t="s">
        <v>7</v>
      </c>
      <c r="D24" s="85" t="s">
        <v>8</v>
      </c>
      <c r="E24" s="86" t="s">
        <v>118</v>
      </c>
      <c r="F24" s="87" t="s">
        <v>119</v>
      </c>
      <c r="G24" s="87" t="s">
        <v>652</v>
      </c>
      <c r="H24" s="87" t="s">
        <v>121</v>
      </c>
    </row>
    <row r="25" spans="1:8" ht="63" thickTop="1">
      <c r="A25" s="254">
        <v>1</v>
      </c>
      <c r="B25" s="303" t="s">
        <v>48</v>
      </c>
      <c r="C25" s="303">
        <v>20</v>
      </c>
      <c r="D25" s="99" t="s">
        <v>130</v>
      </c>
      <c r="E25" s="315"/>
      <c r="F25" s="316"/>
      <c r="G25" s="303"/>
      <c r="H25" s="303"/>
    </row>
    <row r="26" spans="1:8" ht="62.25">
      <c r="A26" s="254">
        <v>2</v>
      </c>
      <c r="B26" s="93" t="s">
        <v>50</v>
      </c>
      <c r="C26" s="303">
        <v>20</v>
      </c>
      <c r="D26" s="99" t="s">
        <v>130</v>
      </c>
      <c r="E26" s="317"/>
      <c r="F26" s="316"/>
      <c r="G26" s="303"/>
      <c r="H26" s="303"/>
    </row>
    <row r="27" spans="1:8" ht="276">
      <c r="A27" s="254">
        <v>3</v>
      </c>
      <c r="B27" s="303" t="s">
        <v>51</v>
      </c>
      <c r="C27" s="303">
        <v>20</v>
      </c>
      <c r="D27" s="265" t="s">
        <v>131</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62.25">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108.75">
      <c r="A33" s="254">
        <v>9</v>
      </c>
      <c r="B33" s="93" t="s">
        <v>64</v>
      </c>
      <c r="C33" s="303">
        <v>15</v>
      </c>
      <c r="D33" s="340" t="s">
        <v>136</v>
      </c>
      <c r="E33" s="317"/>
      <c r="F33" s="316"/>
      <c r="G33" s="303"/>
      <c r="H33" s="303"/>
    </row>
    <row r="34" spans="1:8" ht="187.5" thickBot="1">
      <c r="A34" s="254">
        <v>10</v>
      </c>
      <c r="B34" s="93" t="s">
        <v>973</v>
      </c>
      <c r="C34" s="303" t="s">
        <v>32</v>
      </c>
      <c r="D34" s="99" t="s">
        <v>974</v>
      </c>
      <c r="E34" s="318"/>
      <c r="F34" s="316"/>
      <c r="G34" s="303"/>
      <c r="H34" s="93" t="s">
        <v>706</v>
      </c>
    </row>
    <row r="35" spans="1:8" ht="17.25" customHeight="1" thickTop="1">
      <c r="A35" s="572" t="s">
        <v>45</v>
      </c>
      <c r="B35" s="572"/>
      <c r="C35" s="572"/>
      <c r="D35" s="572"/>
      <c r="E35" s="96">
        <f>MIN(100,IF($E$25+$E$34&gt;100,100,$E$25+$E$26+$E$27+$E$28+$E$29+$E$30+$E$31+$E$32+$E$33+$E$34))</f>
        <v>0</v>
      </c>
      <c r="F35" s="97">
        <f>MIN(100,IF($F$25+$F$34&gt;100,100,$F$25+$F$26+$F$27+$F$28+$F$29+$F$30+$F$31+$F$32+$F$33+$F$34))</f>
        <v>0</v>
      </c>
      <c r="G35" s="90"/>
      <c r="H35" s="90"/>
    </row>
    <row r="36" spans="1:8" ht="17.25" customHeight="1">
      <c r="A36" s="572" t="s">
        <v>67</v>
      </c>
      <c r="B36" s="572"/>
      <c r="C36" s="572"/>
      <c r="D36" s="572"/>
      <c r="E36" s="98">
        <f>$E$35*$C$23</f>
        <v>0</v>
      </c>
      <c r="F36" s="98">
        <f>$F$35*$C$23</f>
        <v>0</v>
      </c>
      <c r="G36" s="90"/>
      <c r="H36" s="90"/>
    </row>
    <row r="37" ht="15.75" thickBot="1"/>
    <row r="38" spans="1:8" ht="16.5" thickBot="1" thickTop="1">
      <c r="A38" s="79" t="s">
        <v>68</v>
      </c>
      <c r="B38" s="80"/>
      <c r="C38" s="81"/>
      <c r="D38" s="461" t="s">
        <v>116</v>
      </c>
      <c r="E38" s="83"/>
      <c r="F38" s="83"/>
      <c r="G38" s="83"/>
      <c r="H38" s="83"/>
    </row>
    <row r="39" spans="1:8" ht="78.75" thickBot="1" thickTop="1">
      <c r="A39" s="252" t="s">
        <v>5</v>
      </c>
      <c r="B39" s="252" t="s">
        <v>6</v>
      </c>
      <c r="C39" s="253" t="s">
        <v>7</v>
      </c>
      <c r="D39" s="85" t="s">
        <v>8</v>
      </c>
      <c r="E39" s="86" t="s">
        <v>118</v>
      </c>
      <c r="F39" s="87" t="s">
        <v>119</v>
      </c>
      <c r="G39" s="87" t="s">
        <v>652</v>
      </c>
      <c r="H39" s="87" t="s">
        <v>121</v>
      </c>
    </row>
    <row r="40" spans="1:8" ht="47.25" thickTop="1">
      <c r="A40" s="254">
        <v>1</v>
      </c>
      <c r="B40" s="93" t="s">
        <v>69</v>
      </c>
      <c r="C40" s="93">
        <v>30</v>
      </c>
      <c r="D40" s="99" t="s">
        <v>70</v>
      </c>
      <c r="E40" s="315"/>
      <c r="F40" s="316"/>
      <c r="G40" s="303"/>
      <c r="H40" s="303"/>
    </row>
    <row r="41" spans="1:8" ht="312">
      <c r="A41" s="254">
        <v>2</v>
      </c>
      <c r="B41" s="93" t="s">
        <v>71</v>
      </c>
      <c r="C41" s="93">
        <v>20</v>
      </c>
      <c r="D41" s="99" t="s">
        <v>72</v>
      </c>
      <c r="E41" s="317"/>
      <c r="F41" s="316"/>
      <c r="G41" s="303"/>
      <c r="H41" s="303"/>
    </row>
    <row r="42" spans="1:8" ht="202.5">
      <c r="A42" s="254">
        <v>3</v>
      </c>
      <c r="B42" s="93" t="s">
        <v>73</v>
      </c>
      <c r="C42" s="93">
        <v>30</v>
      </c>
      <c r="D42" s="99" t="s">
        <v>74</v>
      </c>
      <c r="E42" s="317"/>
      <c r="F42" s="316"/>
      <c r="G42" s="303"/>
      <c r="H42" s="93" t="s">
        <v>75</v>
      </c>
    </row>
    <row r="43" spans="1:8" ht="78">
      <c r="A43" s="254">
        <v>4</v>
      </c>
      <c r="B43" s="93" t="s">
        <v>76</v>
      </c>
      <c r="C43" s="93">
        <v>10</v>
      </c>
      <c r="D43" s="99" t="s">
        <v>137</v>
      </c>
      <c r="E43" s="317"/>
      <c r="F43" s="316"/>
      <c r="G43" s="303"/>
      <c r="H43" s="303"/>
    </row>
    <row r="44" spans="1:8" ht="198" customHeight="1">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09.5" thickBot="1">
      <c r="A46" s="254">
        <v>7</v>
      </c>
      <c r="B46" s="93" t="s">
        <v>82</v>
      </c>
      <c r="C46" s="90" t="s">
        <v>32</v>
      </c>
      <c r="D46" s="99" t="s">
        <v>83</v>
      </c>
      <c r="E46" s="318"/>
      <c r="F46" s="316"/>
      <c r="G46" s="303"/>
      <c r="H46" s="93" t="s">
        <v>706</v>
      </c>
    </row>
    <row r="47" spans="1:8" ht="15.75" customHeight="1" thickTop="1">
      <c r="A47" s="572" t="s">
        <v>45</v>
      </c>
      <c r="B47" s="572"/>
      <c r="C47" s="572"/>
      <c r="D47" s="572"/>
      <c r="E47" s="96">
        <f>MIN(100,IF($E$40+$E$46&gt;100,100,$E$40+$E$41+$E$42+$E$43+$E$44+$E$45+$E$46))</f>
        <v>0</v>
      </c>
      <c r="F47" s="97">
        <f>MIN(100,IF($F$40+$F$46&gt;100,100,$F$40+$F$41+$F$42+$F$43+$F$44+$F$45+$F$46))</f>
        <v>0</v>
      </c>
      <c r="G47" s="90"/>
      <c r="H47" s="90"/>
    </row>
    <row r="48" spans="1:8" ht="15.75" customHeight="1">
      <c r="A48" s="572" t="s">
        <v>84</v>
      </c>
      <c r="B48" s="572"/>
      <c r="C48" s="572"/>
      <c r="D48" s="572"/>
      <c r="E48" s="98">
        <f>$E$47*$C$38</f>
        <v>0</v>
      </c>
      <c r="F48" s="98">
        <f>F47*$C$38</f>
        <v>0</v>
      </c>
      <c r="G48" s="90"/>
      <c r="H48" s="90"/>
    </row>
    <row r="50" spans="1:8" ht="15">
      <c r="A50" s="616" t="s">
        <v>588</v>
      </c>
      <c r="B50" s="616"/>
      <c r="C50" s="616"/>
      <c r="D50" s="616"/>
      <c r="E50" s="616"/>
      <c r="F50" s="616"/>
      <c r="G50" s="616"/>
      <c r="H50" s="616"/>
    </row>
    <row r="51" spans="1:8" ht="78" thickBot="1">
      <c r="A51" s="271" t="s">
        <v>5</v>
      </c>
      <c r="B51" s="271" t="s">
        <v>6</v>
      </c>
      <c r="C51" s="271" t="s">
        <v>7</v>
      </c>
      <c r="D51" s="100" t="s">
        <v>8</v>
      </c>
      <c r="E51" s="86" t="s">
        <v>118</v>
      </c>
      <c r="F51" s="87" t="s">
        <v>119</v>
      </c>
      <c r="G51" s="87" t="s">
        <v>652</v>
      </c>
      <c r="H51" s="87" t="s">
        <v>121</v>
      </c>
    </row>
    <row r="52" spans="1:8" s="343" customFormat="1" ht="387" thickTop="1">
      <c r="A52" s="465">
        <v>1</v>
      </c>
      <c r="B52" s="88" t="s">
        <v>364</v>
      </c>
      <c r="C52" s="465">
        <v>50</v>
      </c>
      <c r="D52" s="279" t="s">
        <v>365</v>
      </c>
      <c r="E52" s="366"/>
      <c r="F52" s="342"/>
      <c r="G52" s="462"/>
      <c r="H52" s="462"/>
    </row>
    <row r="53" spans="1:8" s="343" customFormat="1" ht="409.5">
      <c r="A53" s="465">
        <v>2</v>
      </c>
      <c r="B53" s="88" t="s">
        <v>366</v>
      </c>
      <c r="C53" s="467">
        <v>50</v>
      </c>
      <c r="D53" s="279" t="s">
        <v>367</v>
      </c>
      <c r="E53" s="367"/>
      <c r="F53" s="342"/>
      <c r="G53" s="462"/>
      <c r="H53" s="462"/>
    </row>
    <row r="54" spans="1:8" s="343" customFormat="1" ht="342.75">
      <c r="A54" s="465">
        <v>3</v>
      </c>
      <c r="B54" s="88" t="s">
        <v>368</v>
      </c>
      <c r="C54" s="467">
        <v>50</v>
      </c>
      <c r="D54" s="400" t="s">
        <v>369</v>
      </c>
      <c r="E54" s="367"/>
      <c r="F54" s="342"/>
      <c r="G54" s="462"/>
      <c r="H54" s="462"/>
    </row>
    <row r="55" spans="1:8" ht="20.25" customHeight="1">
      <c r="A55" s="572" t="s">
        <v>45</v>
      </c>
      <c r="B55" s="572"/>
      <c r="C55" s="572"/>
      <c r="D55" s="572"/>
      <c r="E55" s="96">
        <f>MIN(100,IF($E$52+$E$54&gt;100,100,$E$52+$E$53+$E$54))</f>
        <v>0</v>
      </c>
      <c r="F55" s="96">
        <f>MIN(100,IF($F$52+$F$54&gt;100,100,$F$52+$F$53+$F$54))</f>
        <v>0</v>
      </c>
      <c r="G55" s="90"/>
      <c r="H55" s="90"/>
    </row>
    <row r="56" spans="1:8" ht="20.25" customHeight="1">
      <c r="A56" s="585" t="s">
        <v>86</v>
      </c>
      <c r="B56" s="585"/>
      <c r="C56" s="585"/>
      <c r="D56" s="585"/>
      <c r="E56" s="106">
        <f>$E$55*0.15</f>
        <v>0</v>
      </c>
      <c r="F56" s="106">
        <f>$F$55*0.15</f>
        <v>0</v>
      </c>
      <c r="G56" s="95"/>
      <c r="H56" s="95"/>
    </row>
    <row r="57" spans="1:8" ht="45" customHeight="1">
      <c r="A57" s="586" t="s">
        <v>157</v>
      </c>
      <c r="B57" s="586"/>
      <c r="C57" s="586" t="s">
        <v>158</v>
      </c>
      <c r="D57" s="586"/>
      <c r="E57" s="586" t="s">
        <v>159</v>
      </c>
      <c r="F57" s="586"/>
      <c r="G57" s="586"/>
      <c r="H57" s="586"/>
    </row>
    <row r="58" spans="1:8" ht="14.25" customHeight="1">
      <c r="A58" s="566">
        <f>$E$56/3</f>
        <v>0</v>
      </c>
      <c r="B58" s="566"/>
      <c r="C58" s="566">
        <f>$E$56/3</f>
        <v>0</v>
      </c>
      <c r="D58" s="566"/>
      <c r="E58" s="566">
        <f>$E$56/3</f>
        <v>0</v>
      </c>
      <c r="F58" s="566"/>
      <c r="G58" s="566"/>
      <c r="H58" s="566"/>
    </row>
    <row r="59" spans="1:8" ht="15">
      <c r="A59" s="626">
        <f>$F$56/3</f>
        <v>0</v>
      </c>
      <c r="B59" s="626"/>
      <c r="C59" s="626">
        <f>$F$56/3</f>
        <v>0</v>
      </c>
      <c r="D59" s="626"/>
      <c r="E59" s="626">
        <f>$F$56/3</f>
        <v>0</v>
      </c>
      <c r="F59" s="626"/>
      <c r="G59" s="626"/>
      <c r="H59" s="626"/>
    </row>
    <row r="60" spans="1:8" ht="42" customHeight="1" thickBot="1">
      <c r="A60" s="617" t="s">
        <v>787</v>
      </c>
      <c r="B60" s="617"/>
      <c r="C60" s="617"/>
      <c r="D60" s="617"/>
      <c r="E60" s="617"/>
      <c r="F60" s="617"/>
      <c r="G60" s="617"/>
      <c r="H60" s="617"/>
    </row>
    <row r="61" spans="1:8" ht="36.75" customHeight="1" thickBot="1" thickTop="1">
      <c r="A61" s="79" t="s">
        <v>2</v>
      </c>
      <c r="B61" s="80"/>
      <c r="C61" s="81"/>
      <c r="D61" s="461" t="s">
        <v>733</v>
      </c>
      <c r="E61" s="83"/>
      <c r="F61" s="571" t="s">
        <v>734</v>
      </c>
      <c r="G61" s="571"/>
      <c r="H61" s="84">
        <f>C61+C72+C81</f>
        <v>0</v>
      </c>
    </row>
    <row r="62" spans="1:8" ht="78.75" thickBot="1" thickTop="1">
      <c r="A62" s="252" t="s">
        <v>5</v>
      </c>
      <c r="B62" s="252" t="s">
        <v>6</v>
      </c>
      <c r="C62" s="253" t="s">
        <v>7</v>
      </c>
      <c r="D62" s="85" t="s">
        <v>8</v>
      </c>
      <c r="E62" s="86" t="s">
        <v>118</v>
      </c>
      <c r="F62" s="87" t="s">
        <v>119</v>
      </c>
      <c r="G62" s="87" t="s">
        <v>652</v>
      </c>
      <c r="H62" s="87" t="s">
        <v>121</v>
      </c>
    </row>
    <row r="63" spans="1:8" ht="47.25" thickTop="1">
      <c r="A63" s="254">
        <v>1</v>
      </c>
      <c r="B63" s="88" t="s">
        <v>903</v>
      </c>
      <c r="C63" s="254">
        <v>40</v>
      </c>
      <c r="D63" s="388" t="s">
        <v>910</v>
      </c>
      <c r="E63" s="255"/>
      <c r="F63" s="256"/>
      <c r="G63" s="90"/>
      <c r="H63" s="254"/>
    </row>
    <row r="64" spans="1:8" ht="108.75">
      <c r="A64" s="254">
        <v>2</v>
      </c>
      <c r="B64" s="88" t="s">
        <v>445</v>
      </c>
      <c r="C64" s="254">
        <v>20</v>
      </c>
      <c r="D64" s="92" t="s">
        <v>911</v>
      </c>
      <c r="E64" s="258"/>
      <c r="F64" s="256"/>
      <c r="G64" s="90"/>
      <c r="H64" s="254"/>
    </row>
    <row r="65" spans="1:8" ht="124.5">
      <c r="A65" s="254">
        <v>3</v>
      </c>
      <c r="B65" s="312" t="s">
        <v>205</v>
      </c>
      <c r="C65" s="254">
        <v>20</v>
      </c>
      <c r="D65" s="92" t="s">
        <v>912</v>
      </c>
      <c r="E65" s="258"/>
      <c r="F65" s="256"/>
      <c r="G65" s="90"/>
      <c r="H65" s="254"/>
    </row>
    <row r="66" spans="1:8" ht="78">
      <c r="A66" s="254">
        <v>4</v>
      </c>
      <c r="B66" s="93" t="s">
        <v>446</v>
      </c>
      <c r="C66" s="254">
        <v>40</v>
      </c>
      <c r="D66" s="388" t="s">
        <v>913</v>
      </c>
      <c r="E66" s="258"/>
      <c r="F66" s="256"/>
      <c r="G66" s="90"/>
      <c r="H66" s="254"/>
    </row>
    <row r="67" spans="1:8" ht="62.25">
      <c r="A67" s="254">
        <v>5</v>
      </c>
      <c r="B67" s="474" t="s">
        <v>914</v>
      </c>
      <c r="C67" s="83">
        <v>20</v>
      </c>
      <c r="D67" s="336" t="s">
        <v>904</v>
      </c>
      <c r="E67" s="258"/>
      <c r="F67" s="256"/>
      <c r="G67" s="90"/>
      <c r="H67" s="254"/>
    </row>
    <row r="68" spans="1:8" ht="15.75" thickBot="1">
      <c r="A68" s="254">
        <v>6</v>
      </c>
      <c r="B68" s="303" t="s">
        <v>155</v>
      </c>
      <c r="C68" s="254">
        <v>10</v>
      </c>
      <c r="D68" s="387" t="s">
        <v>905</v>
      </c>
      <c r="E68" s="264"/>
      <c r="F68" s="256"/>
      <c r="G68" s="90"/>
      <c r="H68" s="254"/>
    </row>
    <row r="69" spans="1:8" ht="17.25" customHeight="1" thickTop="1">
      <c r="A69" s="572" t="s">
        <v>45</v>
      </c>
      <c r="B69" s="572"/>
      <c r="C69" s="572"/>
      <c r="D69" s="572"/>
      <c r="E69" s="96">
        <f>MIN(100,IF($E$63+$E$68&gt;100,100,$E$63+$E$64+$E$65+$E$66+$E$67+$E$68))</f>
        <v>0</v>
      </c>
      <c r="F69" s="96">
        <f>MIN(100,IF($F$63+$F$68&gt;100,100,$F$63+$F$64+$F$65+$F$66+$F$67+$F$68))</f>
        <v>0</v>
      </c>
      <c r="G69" s="90"/>
      <c r="H69" s="90"/>
    </row>
    <row r="70" spans="1:8" ht="17.25" customHeight="1">
      <c r="A70" s="572" t="s">
        <v>93</v>
      </c>
      <c r="B70" s="572"/>
      <c r="C70" s="572"/>
      <c r="D70" s="572"/>
      <c r="E70" s="98">
        <f>$E$69*$C$61</f>
        <v>0</v>
      </c>
      <c r="F70" s="98">
        <f>$F$69*$C$61</f>
        <v>0</v>
      </c>
      <c r="G70" s="90"/>
      <c r="H70" s="90"/>
    </row>
    <row r="71" ht="15.75" thickBot="1"/>
    <row r="72" spans="1:8" ht="16.5" thickBot="1" thickTop="1">
      <c r="A72" s="79" t="s">
        <v>47</v>
      </c>
      <c r="B72" s="80"/>
      <c r="C72" s="81"/>
      <c r="D72" s="461" t="s">
        <v>733</v>
      </c>
      <c r="E72" s="83"/>
      <c r="F72" s="83"/>
      <c r="G72" s="83"/>
      <c r="H72" s="83"/>
    </row>
    <row r="73" spans="1:8" ht="94.5" thickBot="1" thickTop="1">
      <c r="A73" s="252" t="s">
        <v>5</v>
      </c>
      <c r="B73" s="252" t="s">
        <v>6</v>
      </c>
      <c r="C73" s="284" t="s">
        <v>7</v>
      </c>
      <c r="D73" s="100" t="s">
        <v>8</v>
      </c>
      <c r="E73" s="86" t="s">
        <v>118</v>
      </c>
      <c r="F73" s="87" t="s">
        <v>119</v>
      </c>
      <c r="G73" s="87" t="s">
        <v>120</v>
      </c>
      <c r="H73" s="87" t="s">
        <v>121</v>
      </c>
    </row>
    <row r="74" spans="1:8" ht="63" thickTop="1">
      <c r="A74" s="254">
        <v>1</v>
      </c>
      <c r="B74" s="92" t="s">
        <v>447</v>
      </c>
      <c r="C74" s="295">
        <v>40</v>
      </c>
      <c r="D74" s="475" t="s">
        <v>448</v>
      </c>
      <c r="E74" s="315"/>
      <c r="F74" s="316"/>
      <c r="G74" s="303"/>
      <c r="H74" s="303"/>
    </row>
    <row r="75" spans="1:8" ht="30.75">
      <c r="A75" s="254">
        <v>2</v>
      </c>
      <c r="B75" s="476" t="s">
        <v>449</v>
      </c>
      <c r="C75" s="295">
        <v>30</v>
      </c>
      <c r="D75" s="400" t="s">
        <v>915</v>
      </c>
      <c r="E75" s="317"/>
      <c r="F75" s="316"/>
      <c r="G75" s="303"/>
      <c r="H75" s="303"/>
    </row>
    <row r="76" spans="1:8" ht="62.25">
      <c r="A76" s="254">
        <v>3</v>
      </c>
      <c r="B76" s="92" t="s">
        <v>450</v>
      </c>
      <c r="C76" s="295">
        <v>60</v>
      </c>
      <c r="D76" s="103" t="s">
        <v>916</v>
      </c>
      <c r="E76" s="317"/>
      <c r="F76" s="316"/>
      <c r="G76" s="303"/>
      <c r="H76" s="303"/>
    </row>
    <row r="77" spans="1:8" ht="15.75" thickBot="1">
      <c r="A77" s="254">
        <v>4</v>
      </c>
      <c r="B77" s="461" t="s">
        <v>155</v>
      </c>
      <c r="C77" s="295">
        <v>20</v>
      </c>
      <c r="D77" s="400" t="s">
        <v>917</v>
      </c>
      <c r="E77" s="318"/>
      <c r="F77" s="316"/>
      <c r="G77" s="303"/>
      <c r="H77" s="303"/>
    </row>
    <row r="78" spans="1:8" ht="21.75" customHeight="1" thickTop="1">
      <c r="A78" s="572" t="s">
        <v>45</v>
      </c>
      <c r="B78" s="572"/>
      <c r="C78" s="572"/>
      <c r="D78" s="572"/>
      <c r="E78" s="96">
        <f>MIN(100,IF($E$74+$E$77&gt;100,100,$E$74+$E$75+$E$76+$E$77))</f>
        <v>0</v>
      </c>
      <c r="F78" s="96">
        <f>MIN(100,IF($F$74+$F$77&gt;100,100,$F$74+$F$75+$F$76+$F$77))</f>
        <v>0</v>
      </c>
      <c r="G78" s="90"/>
      <c r="H78" s="90"/>
    </row>
    <row r="79" spans="1:8" ht="21.75" customHeight="1">
      <c r="A79" s="572" t="s">
        <v>94</v>
      </c>
      <c r="B79" s="572"/>
      <c r="C79" s="572"/>
      <c r="D79" s="572"/>
      <c r="E79" s="98">
        <f>$E$78*$C$72</f>
        <v>0</v>
      </c>
      <c r="F79" s="98">
        <f>$F$78*$C$72</f>
        <v>0</v>
      </c>
      <c r="G79" s="90"/>
      <c r="H79" s="90"/>
    </row>
    <row r="80" ht="15.75" thickBot="1"/>
    <row r="81" spans="1:8" ht="16.5" thickBot="1" thickTop="1">
      <c r="A81" s="79" t="s">
        <v>68</v>
      </c>
      <c r="B81" s="80"/>
      <c r="C81" s="81"/>
      <c r="D81" s="461" t="s">
        <v>733</v>
      </c>
      <c r="E81" s="83"/>
      <c r="F81" s="83"/>
      <c r="G81" s="83"/>
      <c r="H81" s="83"/>
    </row>
    <row r="82" spans="1:8" ht="94.5" thickBot="1" thickTop="1">
      <c r="A82" s="252" t="s">
        <v>5</v>
      </c>
      <c r="B82" s="252" t="s">
        <v>6</v>
      </c>
      <c r="C82" s="253" t="s">
        <v>7</v>
      </c>
      <c r="D82" s="85" t="s">
        <v>8</v>
      </c>
      <c r="E82" s="86" t="s">
        <v>118</v>
      </c>
      <c r="F82" s="87" t="s">
        <v>119</v>
      </c>
      <c r="G82" s="87" t="s">
        <v>120</v>
      </c>
      <c r="H82" s="87" t="s">
        <v>121</v>
      </c>
    </row>
    <row r="83" spans="1:8" ht="93.75" thickTop="1">
      <c r="A83" s="285">
        <v>1</v>
      </c>
      <c r="B83" s="303" t="s">
        <v>451</v>
      </c>
      <c r="C83" s="83">
        <v>30</v>
      </c>
      <c r="D83" s="99" t="s">
        <v>906</v>
      </c>
      <c r="E83" s="315"/>
      <c r="F83" s="316"/>
      <c r="G83" s="303"/>
      <c r="H83" s="303"/>
    </row>
    <row r="84" spans="1:8" ht="46.5">
      <c r="A84" s="285">
        <v>2</v>
      </c>
      <c r="B84" s="400" t="s">
        <v>907</v>
      </c>
      <c r="C84" s="90">
        <v>30</v>
      </c>
      <c r="D84" s="414" t="s">
        <v>918</v>
      </c>
      <c r="E84" s="317"/>
      <c r="F84" s="316"/>
      <c r="G84" s="303"/>
      <c r="H84" s="303"/>
    </row>
    <row r="85" spans="1:8" ht="124.5">
      <c r="A85" s="285">
        <v>3</v>
      </c>
      <c r="B85" s="88" t="s">
        <v>908</v>
      </c>
      <c r="C85" s="254">
        <v>40</v>
      </c>
      <c r="D85" s="414" t="s">
        <v>919</v>
      </c>
      <c r="E85" s="317"/>
      <c r="F85" s="316"/>
      <c r="G85" s="303"/>
      <c r="H85" s="303"/>
    </row>
    <row r="86" spans="1:8" ht="62.25">
      <c r="A86" s="285">
        <v>4</v>
      </c>
      <c r="B86" s="88" t="s">
        <v>452</v>
      </c>
      <c r="C86" s="83">
        <v>30</v>
      </c>
      <c r="D86" s="99" t="s">
        <v>453</v>
      </c>
      <c r="E86" s="317"/>
      <c r="F86" s="316"/>
      <c r="G86" s="303"/>
      <c r="H86" s="303"/>
    </row>
    <row r="87" spans="1:8" ht="31.5" thickBot="1">
      <c r="A87" s="285">
        <v>5</v>
      </c>
      <c r="B87" s="303" t="s">
        <v>155</v>
      </c>
      <c r="C87" s="256">
        <v>20</v>
      </c>
      <c r="D87" s="104" t="s">
        <v>909</v>
      </c>
      <c r="E87" s="318"/>
      <c r="F87" s="316"/>
      <c r="G87" s="303"/>
      <c r="H87" s="303"/>
    </row>
    <row r="88" spans="1:8" ht="19.5" customHeight="1" thickTop="1">
      <c r="A88" s="572" t="s">
        <v>45</v>
      </c>
      <c r="B88" s="572"/>
      <c r="C88" s="572"/>
      <c r="D88" s="572"/>
      <c r="E88" s="96">
        <f>MIN(100,IF($E$83+$E$87&gt;100,100,$E$83+$E$84+$E$85+$E$86+$E$87))</f>
        <v>0</v>
      </c>
      <c r="F88" s="96">
        <f>MIN(100,IF($F$83+$F$87&gt;100,100,$F$83+$F$84+$F$85+$F$86+$F$87))</f>
        <v>0</v>
      </c>
      <c r="G88" s="90"/>
      <c r="H88" s="90"/>
    </row>
    <row r="89" spans="1:8" ht="19.5" customHeight="1">
      <c r="A89" s="572" t="s">
        <v>95</v>
      </c>
      <c r="B89" s="572"/>
      <c r="C89" s="572"/>
      <c r="D89" s="572"/>
      <c r="E89" s="98">
        <f>$E$88*$C$81</f>
        <v>0</v>
      </c>
      <c r="F89" s="98">
        <f>$F$88*$C$81</f>
        <v>0</v>
      </c>
      <c r="G89" s="90"/>
      <c r="H89" s="90"/>
    </row>
    <row r="91" spans="1:8" ht="41.25" customHeight="1">
      <c r="A91" s="464" t="s">
        <v>96</v>
      </c>
      <c r="B91" s="464" t="s">
        <v>97</v>
      </c>
      <c r="C91" s="464" t="s">
        <v>98</v>
      </c>
      <c r="D91" s="464" t="s">
        <v>99</v>
      </c>
      <c r="E91" s="593" t="s">
        <v>100</v>
      </c>
      <c r="F91" s="593"/>
      <c r="G91" s="583" t="s">
        <v>101</v>
      </c>
      <c r="H91" s="583"/>
    </row>
    <row r="92" spans="1:8" ht="42.75" customHeight="1">
      <c r="A92" s="90" t="s">
        <v>102</v>
      </c>
      <c r="B92" s="90"/>
      <c r="C92" s="289">
        <f>B92*0.1</f>
        <v>0</v>
      </c>
      <c r="D92" s="466">
        <f>$C92/3</f>
        <v>0</v>
      </c>
      <c r="E92" s="621">
        <f>$C92/3</f>
        <v>0</v>
      </c>
      <c r="F92" s="621"/>
      <c r="G92" s="621">
        <f>$C92/3</f>
        <v>0</v>
      </c>
      <c r="H92" s="621"/>
    </row>
    <row r="94" spans="1:8" ht="42" customHeight="1">
      <c r="A94" s="464" t="s">
        <v>96</v>
      </c>
      <c r="B94" s="464" t="s">
        <v>97</v>
      </c>
      <c r="C94" s="374" t="s">
        <v>103</v>
      </c>
      <c r="D94" s="464" t="s">
        <v>104</v>
      </c>
      <c r="E94" s="593" t="s">
        <v>105</v>
      </c>
      <c r="F94" s="593"/>
      <c r="G94" s="583" t="s">
        <v>106</v>
      </c>
      <c r="H94" s="583"/>
    </row>
    <row r="95" spans="1:8" ht="30.75">
      <c r="A95" s="90" t="s">
        <v>169</v>
      </c>
      <c r="B95" s="90"/>
      <c r="C95" s="289">
        <f>B95*0.05</f>
        <v>0</v>
      </c>
      <c r="D95" s="466">
        <f>$C95/3</f>
        <v>0</v>
      </c>
      <c r="E95" s="621">
        <f>$C95/3</f>
        <v>0</v>
      </c>
      <c r="F95" s="621"/>
      <c r="G95" s="621">
        <f>$C95/3</f>
        <v>0</v>
      </c>
      <c r="H95" s="621"/>
    </row>
    <row r="97" spans="1:8" ht="15">
      <c r="A97" s="624" t="s">
        <v>107</v>
      </c>
      <c r="B97" s="624"/>
      <c r="C97" s="624"/>
      <c r="D97" s="624"/>
      <c r="E97" s="624"/>
      <c r="F97" s="624"/>
      <c r="G97" s="624"/>
      <c r="H97" s="624"/>
    </row>
    <row r="98" spans="1:8" ht="33" customHeight="1">
      <c r="A98" s="590" t="s">
        <v>108</v>
      </c>
      <c r="B98" s="590"/>
      <c r="C98" s="590"/>
      <c r="D98" s="590"/>
      <c r="E98" s="590"/>
      <c r="F98" s="463" t="s">
        <v>9</v>
      </c>
      <c r="G98" s="463" t="s">
        <v>170</v>
      </c>
      <c r="H98" s="463" t="s">
        <v>109</v>
      </c>
    </row>
    <row r="99" spans="1:8" ht="27.75" customHeight="1">
      <c r="A99" s="572" t="s">
        <v>739</v>
      </c>
      <c r="B99" s="572"/>
      <c r="C99" s="572"/>
      <c r="D99" s="572"/>
      <c r="E99" s="572"/>
      <c r="F99" s="381">
        <f>$E$21+$A$58+$E$70+$D$92+$D$95</f>
        <v>0</v>
      </c>
      <c r="G99" s="381">
        <f>$F$21+$A$59+$F$70+$D$92+$D$95</f>
        <v>0</v>
      </c>
      <c r="H99" s="90"/>
    </row>
    <row r="100" spans="1:8" ht="27.75" customHeight="1">
      <c r="A100" s="572" t="s">
        <v>740</v>
      </c>
      <c r="B100" s="572"/>
      <c r="C100" s="572"/>
      <c r="D100" s="572"/>
      <c r="E100" s="572"/>
      <c r="F100" s="381">
        <f>$E$36+$C$58+$E$79+$E$92+$E$95</f>
        <v>0</v>
      </c>
      <c r="G100" s="381">
        <f>$F$36+$C$59+$F$79+$E$92+$E$95</f>
        <v>0</v>
      </c>
      <c r="H100" s="90"/>
    </row>
    <row r="101" spans="1:8" ht="27.75" customHeight="1">
      <c r="A101" s="572" t="s">
        <v>741</v>
      </c>
      <c r="B101" s="572"/>
      <c r="C101" s="572"/>
      <c r="D101" s="572"/>
      <c r="E101" s="572"/>
      <c r="F101" s="381">
        <f>$E$48+$E$58+$E$89+$G$92+$G$95</f>
        <v>0</v>
      </c>
      <c r="G101" s="381">
        <f>$F$48+$E$59+$F$89+$G$92+$G$95</f>
        <v>0</v>
      </c>
      <c r="H101" s="90"/>
    </row>
    <row r="102" spans="1:8" ht="23.25" customHeight="1">
      <c r="A102" s="572" t="s">
        <v>113</v>
      </c>
      <c r="B102" s="572"/>
      <c r="C102" s="572"/>
      <c r="D102" s="572"/>
      <c r="E102" s="572"/>
      <c r="F102" s="381">
        <f>SUM(F99:F101)</f>
        <v>0</v>
      </c>
      <c r="G102" s="381">
        <f>SUM(G99:G101)</f>
        <v>0</v>
      </c>
      <c r="H102" s="90"/>
    </row>
    <row r="104" s="235" customFormat="1" ht="21">
      <c r="A104" s="235" t="s">
        <v>707</v>
      </c>
    </row>
  </sheetData>
  <sheetProtection/>
  <mergeCells count="46">
    <mergeCell ref="A102:E102"/>
    <mergeCell ref="G91:H91"/>
    <mergeCell ref="E92:F92"/>
    <mergeCell ref="G92:H92"/>
    <mergeCell ref="E94:F94"/>
    <mergeCell ref="G94:H94"/>
    <mergeCell ref="E95:F95"/>
    <mergeCell ref="G95:H95"/>
    <mergeCell ref="E91:F91"/>
    <mergeCell ref="A97:H97"/>
    <mergeCell ref="A98:E98"/>
    <mergeCell ref="A99:E99"/>
    <mergeCell ref="A100:E100"/>
    <mergeCell ref="A101:E101"/>
    <mergeCell ref="A70:D70"/>
    <mergeCell ref="A78:D78"/>
    <mergeCell ref="A79:D79"/>
    <mergeCell ref="A88:D88"/>
    <mergeCell ref="A89:D89"/>
    <mergeCell ref="A69:D69"/>
    <mergeCell ref="A50:H50"/>
    <mergeCell ref="A55:D55"/>
    <mergeCell ref="A56:D56"/>
    <mergeCell ref="A57:B57"/>
    <mergeCell ref="C57:D57"/>
    <mergeCell ref="E57:H57"/>
    <mergeCell ref="A58:B58"/>
    <mergeCell ref="C58:D58"/>
    <mergeCell ref="E58:H58"/>
    <mergeCell ref="A60:H60"/>
    <mergeCell ref="F61:G61"/>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6.xml><?xml version="1.0" encoding="utf-8"?>
<worksheet xmlns="http://schemas.openxmlformats.org/spreadsheetml/2006/main" xmlns:r="http://schemas.openxmlformats.org/officeDocument/2006/relationships">
  <sheetPr>
    <tabColor rgb="FFFFC000"/>
  </sheetPr>
  <dimension ref="A1:L109"/>
  <sheetViews>
    <sheetView zoomScale="90" zoomScaleNormal="90" zoomScalePageLayoutView="0" workbookViewId="0" topLeftCell="A79">
      <selection activeCell="D75" sqref="D75"/>
    </sheetView>
  </sheetViews>
  <sheetFormatPr defaultColWidth="10.625" defaultRowHeight="16.5"/>
  <cols>
    <col min="1" max="1" width="16.125" style="1" customWidth="1"/>
    <col min="2" max="2" width="34.50390625" style="1" customWidth="1"/>
    <col min="3" max="3" width="9.875" style="1" customWidth="1"/>
    <col min="4" max="4" width="39.375" style="1" customWidth="1"/>
    <col min="5" max="5" width="8.625" style="1" customWidth="1"/>
    <col min="6" max="6" width="9.875" style="1" customWidth="1"/>
    <col min="7" max="7" width="10.375" style="1" customWidth="1"/>
    <col min="8" max="8" width="8.25390625" style="1" customWidth="1"/>
    <col min="9" max="9" width="10.625" style="1" customWidth="1"/>
    <col min="10" max="16384" width="10.625" style="1" customWidth="1"/>
  </cols>
  <sheetData>
    <row r="1" spans="1:8" ht="21">
      <c r="A1" s="568" t="s">
        <v>922</v>
      </c>
      <c r="B1" s="569"/>
      <c r="C1" s="569"/>
      <c r="D1" s="569"/>
      <c r="E1" s="569"/>
      <c r="F1" s="569"/>
      <c r="G1" s="569"/>
      <c r="H1" s="569"/>
    </row>
    <row r="2" spans="1:8" ht="21" customHeight="1" thickBot="1">
      <c r="A2" s="570" t="s">
        <v>712</v>
      </c>
      <c r="B2" s="570"/>
      <c r="C2" s="570"/>
      <c r="D2" s="570"/>
      <c r="E2" s="570"/>
      <c r="F2" s="570"/>
      <c r="G2" s="570"/>
      <c r="H2" s="570"/>
    </row>
    <row r="3" spans="1:8" ht="30.75" customHeight="1" thickBot="1" thickTop="1">
      <c r="A3" s="79" t="s">
        <v>2</v>
      </c>
      <c r="B3" s="80"/>
      <c r="C3" s="81"/>
      <c r="D3" s="482" t="s">
        <v>116</v>
      </c>
      <c r="E3" s="83"/>
      <c r="F3" s="571" t="s">
        <v>713</v>
      </c>
      <c r="G3" s="571"/>
      <c r="H3" s="84">
        <f>$C$3+$C$23+$C$38</f>
        <v>0</v>
      </c>
    </row>
    <row r="4" spans="1:8" ht="94.5" thickBot="1" thickTop="1">
      <c r="A4" s="252" t="s">
        <v>5</v>
      </c>
      <c r="B4" s="252" t="s">
        <v>6</v>
      </c>
      <c r="C4" s="253" t="s">
        <v>7</v>
      </c>
      <c r="D4" s="85" t="s">
        <v>8</v>
      </c>
      <c r="E4" s="86" t="s">
        <v>118</v>
      </c>
      <c r="F4" s="87" t="s">
        <v>119</v>
      </c>
      <c r="G4" s="87" t="s">
        <v>120</v>
      </c>
      <c r="H4" s="87" t="s">
        <v>121</v>
      </c>
    </row>
    <row r="5" spans="1:8" ht="47.25" thickTop="1">
      <c r="A5" s="254">
        <v>1</v>
      </c>
      <c r="B5" s="88" t="s">
        <v>13</v>
      </c>
      <c r="C5" s="254">
        <v>30</v>
      </c>
      <c r="D5" s="89" t="s">
        <v>586</v>
      </c>
      <c r="E5" s="255"/>
      <c r="F5" s="256"/>
      <c r="G5" s="90"/>
      <c r="H5" s="254"/>
    </row>
    <row r="6" spans="1:8" ht="140.25">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56">
      <c r="A8" s="254">
        <v>4</v>
      </c>
      <c r="B8" s="88" t="s">
        <v>19</v>
      </c>
      <c r="C8" s="254">
        <v>30</v>
      </c>
      <c r="D8" s="92" t="s">
        <v>20</v>
      </c>
      <c r="E8" s="258"/>
      <c r="F8" s="256"/>
      <c r="G8" s="90"/>
      <c r="H8" s="254"/>
    </row>
    <row r="9" spans="1:8" ht="78">
      <c r="A9" s="254">
        <v>5</v>
      </c>
      <c r="B9" s="88" t="s">
        <v>21</v>
      </c>
      <c r="C9" s="90">
        <v>10</v>
      </c>
      <c r="D9" s="92" t="s">
        <v>201</v>
      </c>
      <c r="E9" s="258"/>
      <c r="F9" s="256"/>
      <c r="G9" s="90"/>
      <c r="H9" s="254"/>
    </row>
    <row r="10" spans="1:8" ht="124.5">
      <c r="A10" s="254">
        <v>6</v>
      </c>
      <c r="B10" s="88" t="s">
        <v>23</v>
      </c>
      <c r="C10" s="254">
        <v>10</v>
      </c>
      <c r="D10" s="92" t="s">
        <v>126</v>
      </c>
      <c r="E10" s="258"/>
      <c r="F10" s="256"/>
      <c r="G10" s="90"/>
      <c r="H10" s="254"/>
    </row>
    <row r="11" spans="1:8" ht="93">
      <c r="A11" s="254">
        <v>7</v>
      </c>
      <c r="B11" s="93" t="s">
        <v>25</v>
      </c>
      <c r="C11" s="254">
        <v>5</v>
      </c>
      <c r="D11" s="92" t="s">
        <v>171</v>
      </c>
      <c r="E11" s="258"/>
      <c r="F11" s="256"/>
      <c r="G11" s="90"/>
      <c r="H11" s="254"/>
    </row>
    <row r="12" spans="1:8" ht="108.75">
      <c r="A12" s="254">
        <v>8</v>
      </c>
      <c r="B12" s="88" t="s">
        <v>27</v>
      </c>
      <c r="C12" s="254">
        <v>10</v>
      </c>
      <c r="D12" s="92" t="s">
        <v>715</v>
      </c>
      <c r="E12" s="258"/>
      <c r="F12" s="256"/>
      <c r="G12" s="90"/>
      <c r="H12" s="254"/>
    </row>
    <row r="13" spans="1:8" ht="93">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925</v>
      </c>
    </row>
    <row r="15" spans="1:8" ht="78">
      <c r="A15" s="615"/>
      <c r="B15" s="93" t="s">
        <v>35</v>
      </c>
      <c r="C15" s="615"/>
      <c r="D15" s="94" t="s">
        <v>36</v>
      </c>
      <c r="E15" s="262"/>
      <c r="F15" s="263"/>
      <c r="G15" s="95"/>
      <c r="H15" s="572"/>
    </row>
    <row r="16" spans="1:8" ht="46.5">
      <c r="A16" s="615"/>
      <c r="B16" s="93" t="s">
        <v>37</v>
      </c>
      <c r="C16" s="615"/>
      <c r="D16" s="94" t="s">
        <v>38</v>
      </c>
      <c r="E16" s="262"/>
      <c r="F16" s="263"/>
      <c r="G16" s="95"/>
      <c r="H16" s="572"/>
    </row>
    <row r="17" spans="1:8" ht="46.5">
      <c r="A17" s="615"/>
      <c r="B17" s="93" t="s">
        <v>39</v>
      </c>
      <c r="C17" s="615"/>
      <c r="D17" s="94" t="s">
        <v>40</v>
      </c>
      <c r="E17" s="262"/>
      <c r="F17" s="263"/>
      <c r="G17" s="95"/>
      <c r="H17" s="572"/>
    </row>
    <row r="18" spans="1:8" ht="46.5">
      <c r="A18" s="615"/>
      <c r="B18" s="93" t="s">
        <v>41</v>
      </c>
      <c r="C18" s="615"/>
      <c r="D18" s="94" t="s">
        <v>42</v>
      </c>
      <c r="E18" s="262"/>
      <c r="F18" s="263"/>
      <c r="G18" s="95"/>
      <c r="H18" s="572"/>
    </row>
    <row r="19" spans="1:8" ht="78"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MIN(100,IF($F$5+$F$19&gt;100,100,$F$9+$F$6+$F$7+$F$8+$F$9+$F$10+$F$11+$F$12+$F$13+$F$14+$F$15+$F$16+$F$17+$F$18+$F$19))</f>
        <v>0</v>
      </c>
      <c r="G20" s="90"/>
      <c r="H20" s="90"/>
    </row>
    <row r="21" spans="1:8" ht="19.5" customHeight="1">
      <c r="A21" s="572" t="s">
        <v>46</v>
      </c>
      <c r="B21" s="572"/>
      <c r="C21" s="572"/>
      <c r="D21" s="572"/>
      <c r="E21" s="98">
        <f>$E$20*$C$3</f>
        <v>0</v>
      </c>
      <c r="F21" s="98">
        <f>$F$20*$C$3</f>
        <v>0</v>
      </c>
      <c r="G21" s="90"/>
      <c r="H21" s="90"/>
    </row>
    <row r="22" spans="1:8" ht="15.75" thickBot="1">
      <c r="A22" s="312"/>
      <c r="B22" s="312"/>
      <c r="C22" s="312"/>
      <c r="D22" s="312"/>
      <c r="E22" s="312"/>
      <c r="F22" s="312"/>
      <c r="G22" s="312"/>
      <c r="H22" s="312"/>
    </row>
    <row r="23" spans="1:8" ht="21" customHeight="1" thickBot="1" thickTop="1">
      <c r="A23" s="79" t="s">
        <v>47</v>
      </c>
      <c r="B23" s="80"/>
      <c r="C23" s="81"/>
      <c r="D23" s="482" t="s">
        <v>116</v>
      </c>
      <c r="E23" s="83"/>
      <c r="F23" s="83"/>
      <c r="G23" s="83"/>
      <c r="H23" s="83"/>
    </row>
    <row r="24" spans="1:8" ht="94.5" thickBot="1" thickTop="1">
      <c r="A24" s="252" t="s">
        <v>5</v>
      </c>
      <c r="B24" s="252" t="s">
        <v>6</v>
      </c>
      <c r="C24" s="253" t="s">
        <v>7</v>
      </c>
      <c r="D24" s="85" t="s">
        <v>8</v>
      </c>
      <c r="E24" s="86" t="s">
        <v>118</v>
      </c>
      <c r="F24" s="87" t="s">
        <v>119</v>
      </c>
      <c r="G24" s="87" t="s">
        <v>120</v>
      </c>
      <c r="H24" s="87" t="s">
        <v>121</v>
      </c>
    </row>
    <row r="25" spans="1:8" ht="63" thickTop="1">
      <c r="A25" s="254">
        <v>1</v>
      </c>
      <c r="B25" s="303" t="s">
        <v>48</v>
      </c>
      <c r="C25" s="303">
        <v>20</v>
      </c>
      <c r="D25" s="99" t="s">
        <v>130</v>
      </c>
      <c r="E25" s="315"/>
      <c r="F25" s="316"/>
      <c r="G25" s="303"/>
      <c r="H25" s="303"/>
    </row>
    <row r="26" spans="1:8" ht="62.25">
      <c r="A26" s="254">
        <v>2</v>
      </c>
      <c r="B26" s="93" t="s">
        <v>50</v>
      </c>
      <c r="C26" s="303">
        <v>20</v>
      </c>
      <c r="D26" s="99" t="s">
        <v>130</v>
      </c>
      <c r="E26" s="317"/>
      <c r="F26" s="316"/>
      <c r="G26" s="303"/>
      <c r="H26" s="303"/>
    </row>
    <row r="27" spans="1:8" ht="372">
      <c r="A27" s="254">
        <v>3</v>
      </c>
      <c r="B27" s="303" t="s">
        <v>51</v>
      </c>
      <c r="C27" s="303">
        <v>20</v>
      </c>
      <c r="D27" s="265" t="s">
        <v>131</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78">
      <c r="A30" s="254">
        <v>6</v>
      </c>
      <c r="B30" s="93" t="s">
        <v>133</v>
      </c>
      <c r="C30" s="303">
        <v>20</v>
      </c>
      <c r="D30" s="99" t="s">
        <v>173</v>
      </c>
      <c r="E30" s="317"/>
      <c r="F30" s="316"/>
      <c r="G30" s="303"/>
      <c r="H30" s="93" t="s">
        <v>59</v>
      </c>
    </row>
    <row r="31" spans="1:8" ht="62.25">
      <c r="A31" s="254">
        <v>7</v>
      </c>
      <c r="B31" s="93" t="s">
        <v>60</v>
      </c>
      <c r="C31" s="303">
        <v>10</v>
      </c>
      <c r="D31" s="340" t="s">
        <v>135</v>
      </c>
      <c r="E31" s="317"/>
      <c r="F31" s="316"/>
      <c r="G31" s="303"/>
      <c r="H31" s="303"/>
    </row>
    <row r="32" spans="1:8" ht="15">
      <c r="A32" s="254">
        <v>8</v>
      </c>
      <c r="B32" s="93" t="s">
        <v>972</v>
      </c>
      <c r="C32" s="303">
        <v>5</v>
      </c>
      <c r="D32" s="340" t="s">
        <v>63</v>
      </c>
      <c r="E32" s="317"/>
      <c r="F32" s="316"/>
      <c r="G32" s="303"/>
      <c r="H32" s="303"/>
    </row>
    <row r="33" spans="1:8" ht="93">
      <c r="A33" s="254">
        <v>9</v>
      </c>
      <c r="B33" s="93" t="s">
        <v>64</v>
      </c>
      <c r="C33" s="303">
        <v>15</v>
      </c>
      <c r="D33" s="99" t="s">
        <v>136</v>
      </c>
      <c r="E33" s="317"/>
      <c r="F33" s="316"/>
      <c r="G33" s="303"/>
      <c r="H33" s="303"/>
    </row>
    <row r="34" spans="1:8" ht="156" thickBot="1">
      <c r="A34" s="254">
        <v>10</v>
      </c>
      <c r="B34" s="93" t="s">
        <v>973</v>
      </c>
      <c r="C34" s="303" t="s">
        <v>32</v>
      </c>
      <c r="D34" s="99" t="s">
        <v>974</v>
      </c>
      <c r="E34" s="318"/>
      <c r="F34" s="316"/>
      <c r="G34" s="303"/>
      <c r="H34" s="93" t="s">
        <v>926</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75" thickBot="1">
      <c r="A37" s="312"/>
      <c r="B37" s="312"/>
      <c r="C37" s="312"/>
      <c r="D37" s="312"/>
      <c r="E37" s="312"/>
      <c r="F37" s="312"/>
      <c r="G37" s="312"/>
      <c r="H37" s="312"/>
    </row>
    <row r="38" spans="1:8" ht="16.5" thickBot="1" thickTop="1">
      <c r="A38" s="79" t="s">
        <v>68</v>
      </c>
      <c r="B38" s="80"/>
      <c r="C38" s="81"/>
      <c r="D38" s="482" t="s">
        <v>116</v>
      </c>
      <c r="E38" s="83"/>
      <c r="F38" s="83"/>
      <c r="G38" s="83"/>
      <c r="H38" s="83"/>
    </row>
    <row r="39" spans="1:8" ht="94.5" thickBot="1" thickTop="1">
      <c r="A39" s="252" t="s">
        <v>5</v>
      </c>
      <c r="B39" s="252" t="s">
        <v>6</v>
      </c>
      <c r="C39" s="253" t="s">
        <v>7</v>
      </c>
      <c r="D39" s="85" t="s">
        <v>8</v>
      </c>
      <c r="E39" s="86" t="s">
        <v>118</v>
      </c>
      <c r="F39" s="87" t="s">
        <v>119</v>
      </c>
      <c r="G39" s="87" t="s">
        <v>120</v>
      </c>
      <c r="H39" s="87" t="s">
        <v>121</v>
      </c>
    </row>
    <row r="40" spans="1:8" ht="31.5" thickTop="1">
      <c r="A40" s="254">
        <v>1</v>
      </c>
      <c r="B40" s="93" t="s">
        <v>69</v>
      </c>
      <c r="C40" s="93">
        <v>30</v>
      </c>
      <c r="D40" s="99" t="s">
        <v>70</v>
      </c>
      <c r="E40" s="315"/>
      <c r="F40" s="316"/>
      <c r="G40" s="303"/>
      <c r="H40" s="303"/>
    </row>
    <row r="41" spans="1:8" ht="303">
      <c r="A41" s="254">
        <v>2</v>
      </c>
      <c r="B41" s="254" t="s">
        <v>71</v>
      </c>
      <c r="C41" s="93">
        <v>20</v>
      </c>
      <c r="D41" s="260" t="s">
        <v>72</v>
      </c>
      <c r="E41" s="317"/>
      <c r="F41" s="316"/>
      <c r="G41" s="303"/>
      <c r="H41" s="303"/>
    </row>
    <row r="42" spans="1:8" ht="220.5">
      <c r="A42" s="254">
        <v>3</v>
      </c>
      <c r="B42" s="254" t="s">
        <v>73</v>
      </c>
      <c r="C42" s="93">
        <v>30</v>
      </c>
      <c r="D42" s="260" t="s">
        <v>74</v>
      </c>
      <c r="E42" s="317"/>
      <c r="F42" s="316"/>
      <c r="G42" s="303"/>
      <c r="H42" s="93" t="s">
        <v>75</v>
      </c>
    </row>
    <row r="43" spans="1:8" ht="93">
      <c r="A43" s="254">
        <v>4</v>
      </c>
      <c r="B43" s="254" t="s">
        <v>76</v>
      </c>
      <c r="C43" s="93">
        <v>10</v>
      </c>
      <c r="D43" s="93" t="s">
        <v>137</v>
      </c>
      <c r="E43" s="317"/>
      <c r="F43" s="316"/>
      <c r="G43" s="303"/>
      <c r="H43" s="303"/>
    </row>
    <row r="44" spans="1:8" ht="280.5">
      <c r="A44" s="254">
        <v>5</v>
      </c>
      <c r="B44" s="254" t="s">
        <v>78</v>
      </c>
      <c r="C44" s="93">
        <v>40</v>
      </c>
      <c r="D44" s="93" t="s">
        <v>79</v>
      </c>
      <c r="E44" s="317"/>
      <c r="F44" s="316"/>
      <c r="G44" s="303"/>
      <c r="H44" s="303"/>
    </row>
    <row r="45" spans="1:8" ht="30.75">
      <c r="A45" s="254">
        <v>6</v>
      </c>
      <c r="B45" s="387" t="s">
        <v>80</v>
      </c>
      <c r="C45" s="93">
        <v>20</v>
      </c>
      <c r="D45" s="93" t="s">
        <v>138</v>
      </c>
      <c r="E45" s="317"/>
      <c r="F45" s="316"/>
      <c r="G45" s="303"/>
      <c r="H45" s="303"/>
    </row>
    <row r="46" spans="1:8" ht="152.25" customHeight="1" thickBot="1">
      <c r="A46" s="254">
        <v>7</v>
      </c>
      <c r="B46" s="254" t="s">
        <v>82</v>
      </c>
      <c r="C46" s="93" t="s">
        <v>32</v>
      </c>
      <c r="D46" s="93" t="s">
        <v>83</v>
      </c>
      <c r="E46" s="318"/>
      <c r="F46" s="316"/>
      <c r="G46" s="303"/>
      <c r="H46" s="93" t="s">
        <v>926</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312"/>
      <c r="D49" s="312"/>
      <c r="E49" s="312"/>
      <c r="F49" s="312"/>
      <c r="G49" s="312"/>
      <c r="H49" s="312"/>
    </row>
    <row r="50" spans="1:8" ht="15">
      <c r="A50" s="616" t="s">
        <v>588</v>
      </c>
      <c r="B50" s="616"/>
      <c r="C50" s="616"/>
      <c r="D50" s="616"/>
      <c r="E50" s="616"/>
      <c r="F50" s="616"/>
      <c r="G50" s="616"/>
      <c r="H50" s="616"/>
    </row>
    <row r="51" spans="1:8" ht="93.75" thickBot="1">
      <c r="A51" s="271" t="s">
        <v>5</v>
      </c>
      <c r="B51" s="271" t="s">
        <v>6</v>
      </c>
      <c r="C51" s="271" t="s">
        <v>7</v>
      </c>
      <c r="D51" s="100" t="s">
        <v>8</v>
      </c>
      <c r="E51" s="86" t="s">
        <v>118</v>
      </c>
      <c r="F51" s="86" t="s">
        <v>119</v>
      </c>
      <c r="G51" s="86" t="s">
        <v>120</v>
      </c>
      <c r="H51" s="87" t="s">
        <v>121</v>
      </c>
    </row>
    <row r="52" spans="1:12" s="76" customFormat="1" ht="366" customHeight="1" thickTop="1">
      <c r="A52" s="484">
        <v>1</v>
      </c>
      <c r="B52" s="88" t="s">
        <v>364</v>
      </c>
      <c r="C52" s="484">
        <v>50</v>
      </c>
      <c r="D52" s="279" t="s">
        <v>365</v>
      </c>
      <c r="E52" s="315"/>
      <c r="F52" s="487"/>
      <c r="G52" s="480"/>
      <c r="H52" s="136"/>
      <c r="L52" s="76" t="s">
        <v>927</v>
      </c>
    </row>
    <row r="53" spans="1:8" s="76" customFormat="1" ht="409.5">
      <c r="A53" s="467">
        <v>2</v>
      </c>
      <c r="B53" s="88" t="s">
        <v>366</v>
      </c>
      <c r="C53" s="485">
        <v>50</v>
      </c>
      <c r="D53" s="279" t="s">
        <v>367</v>
      </c>
      <c r="E53" s="367"/>
      <c r="F53" s="486"/>
      <c r="G53" s="481"/>
      <c r="H53" s="477"/>
    </row>
    <row r="54" spans="1:8" s="76" customFormat="1" ht="317.25">
      <c r="A54" s="467">
        <v>3</v>
      </c>
      <c r="B54" s="88" t="s">
        <v>368</v>
      </c>
      <c r="C54" s="485">
        <v>50</v>
      </c>
      <c r="D54" s="279" t="s">
        <v>369</v>
      </c>
      <c r="E54" s="367"/>
      <c r="F54" s="342"/>
      <c r="G54" s="477"/>
      <c r="H54" s="477"/>
    </row>
    <row r="55" spans="1:8" ht="14.25" customHeight="1">
      <c r="A55" s="572" t="s">
        <v>45</v>
      </c>
      <c r="B55" s="572"/>
      <c r="C55" s="572"/>
      <c r="D55" s="572"/>
      <c r="E55" s="96">
        <f>MIN(100,IF($E$52+$E$54&gt;100,100,$E$52+$E$53+$E$54))</f>
        <v>0</v>
      </c>
      <c r="F55" s="96">
        <f>MIN(100,IF($F$52+$F$54&gt;100,100,$F$52+$F$53+$F$54))</f>
        <v>0</v>
      </c>
      <c r="G55" s="90"/>
      <c r="H55" s="90"/>
    </row>
    <row r="56" spans="1:8" ht="13.5" customHeight="1">
      <c r="A56" s="572" t="s">
        <v>86</v>
      </c>
      <c r="B56" s="572"/>
      <c r="C56" s="572"/>
      <c r="D56" s="572"/>
      <c r="E56" s="106">
        <f>$E$55*0.15</f>
        <v>0</v>
      </c>
      <c r="F56" s="106">
        <f>$F$55*0.15</f>
        <v>0</v>
      </c>
      <c r="G56" s="95"/>
      <c r="H56" s="95"/>
    </row>
    <row r="57" spans="1:8" ht="32.25" customHeight="1">
      <c r="A57" s="627" t="s">
        <v>157</v>
      </c>
      <c r="B57" s="627"/>
      <c r="C57" s="627" t="s">
        <v>158</v>
      </c>
      <c r="D57" s="627"/>
      <c r="E57" s="627" t="s">
        <v>159</v>
      </c>
      <c r="F57" s="627"/>
      <c r="G57" s="627"/>
      <c r="H57" s="627"/>
    </row>
    <row r="58" spans="1:8" ht="14.25" customHeight="1">
      <c r="A58" s="572">
        <f>$E$56/3</f>
        <v>0</v>
      </c>
      <c r="B58" s="572"/>
      <c r="C58" s="572">
        <f>$E$56/3</f>
        <v>0</v>
      </c>
      <c r="D58" s="572"/>
      <c r="E58" s="572">
        <f>$E$56/3</f>
        <v>0</v>
      </c>
      <c r="F58" s="572"/>
      <c r="G58" s="572"/>
      <c r="H58" s="572"/>
    </row>
    <row r="59" spans="1:8" ht="15">
      <c r="A59" s="572">
        <f>$F$56/3</f>
        <v>0</v>
      </c>
      <c r="B59" s="572"/>
      <c r="C59" s="572">
        <f>$F$56/3</f>
        <v>0</v>
      </c>
      <c r="D59" s="572"/>
      <c r="E59" s="572">
        <f>$F$56/3</f>
        <v>0</v>
      </c>
      <c r="F59" s="572"/>
      <c r="G59" s="572"/>
      <c r="H59" s="572"/>
    </row>
    <row r="60" spans="1:8" ht="15">
      <c r="A60" s="488"/>
      <c r="B60" s="488"/>
      <c r="C60" s="488"/>
      <c r="D60" s="488"/>
      <c r="E60" s="488"/>
      <c r="F60" s="488"/>
      <c r="G60" s="488"/>
      <c r="H60" s="488"/>
    </row>
    <row r="61" spans="1:8" ht="32.25" customHeight="1" thickBot="1">
      <c r="A61" s="617" t="s">
        <v>787</v>
      </c>
      <c r="B61" s="617"/>
      <c r="C61" s="617"/>
      <c r="D61" s="617"/>
      <c r="E61" s="617"/>
      <c r="F61" s="617"/>
      <c r="G61" s="617"/>
      <c r="H61" s="617"/>
    </row>
    <row r="62" spans="1:8" ht="30" customHeight="1" thickBot="1" thickTop="1">
      <c r="A62" s="79" t="s">
        <v>2</v>
      </c>
      <c r="B62" s="80"/>
      <c r="C62" s="382"/>
      <c r="D62" s="482" t="s">
        <v>733</v>
      </c>
      <c r="E62" s="83"/>
      <c r="F62" s="571" t="s">
        <v>734</v>
      </c>
      <c r="G62" s="571"/>
      <c r="H62" s="84">
        <f>C62+C74+C84</f>
        <v>0</v>
      </c>
    </row>
    <row r="63" spans="1:8" ht="94.5" thickBot="1" thickTop="1">
      <c r="A63" s="252" t="s">
        <v>5</v>
      </c>
      <c r="B63" s="252" t="s">
        <v>6</v>
      </c>
      <c r="C63" s="253" t="s">
        <v>7</v>
      </c>
      <c r="D63" s="85" t="s">
        <v>8</v>
      </c>
      <c r="E63" s="86" t="s">
        <v>118</v>
      </c>
      <c r="F63" s="87" t="s">
        <v>119</v>
      </c>
      <c r="G63" s="87" t="s">
        <v>120</v>
      </c>
      <c r="H63" s="87" t="s">
        <v>121</v>
      </c>
    </row>
    <row r="64" spans="1:8" ht="234" thickTop="1">
      <c r="A64" s="254">
        <v>1</v>
      </c>
      <c r="B64" s="88" t="s">
        <v>454</v>
      </c>
      <c r="C64" s="254">
        <v>25</v>
      </c>
      <c r="D64" s="92" t="s">
        <v>455</v>
      </c>
      <c r="E64" s="255"/>
      <c r="F64" s="256"/>
      <c r="G64" s="90"/>
      <c r="H64" s="254"/>
    </row>
    <row r="65" spans="1:8" ht="156">
      <c r="A65" s="254">
        <v>2</v>
      </c>
      <c r="B65" s="88" t="s">
        <v>456</v>
      </c>
      <c r="C65" s="254">
        <v>20</v>
      </c>
      <c r="D65" s="92" t="s">
        <v>457</v>
      </c>
      <c r="E65" s="258"/>
      <c r="F65" s="256"/>
      <c r="G65" s="90"/>
      <c r="H65" s="254"/>
    </row>
    <row r="66" spans="1:8" ht="46.5">
      <c r="A66" s="254">
        <v>3</v>
      </c>
      <c r="B66" s="88" t="s">
        <v>458</v>
      </c>
      <c r="C66" s="254">
        <v>10</v>
      </c>
      <c r="D66" s="92" t="s">
        <v>459</v>
      </c>
      <c r="E66" s="258"/>
      <c r="F66" s="256"/>
      <c r="G66" s="90"/>
      <c r="H66" s="254"/>
    </row>
    <row r="67" spans="1:8" ht="93">
      <c r="A67" s="254">
        <v>4</v>
      </c>
      <c r="B67" s="88" t="s">
        <v>460</v>
      </c>
      <c r="C67" s="254">
        <v>40</v>
      </c>
      <c r="D67" s="92" t="s">
        <v>461</v>
      </c>
      <c r="E67" s="258"/>
      <c r="F67" s="256"/>
      <c r="G67" s="90"/>
      <c r="H67" s="254"/>
    </row>
    <row r="68" spans="1:8" ht="108.75">
      <c r="A68" s="254">
        <v>5</v>
      </c>
      <c r="B68" s="88" t="s">
        <v>462</v>
      </c>
      <c r="C68" s="254">
        <v>20</v>
      </c>
      <c r="D68" s="92" t="s">
        <v>463</v>
      </c>
      <c r="E68" s="258"/>
      <c r="F68" s="256"/>
      <c r="G68" s="90"/>
      <c r="H68" s="254"/>
    </row>
    <row r="69" spans="1:8" ht="30.75">
      <c r="A69" s="254">
        <v>6</v>
      </c>
      <c r="B69" s="88" t="s">
        <v>295</v>
      </c>
      <c r="C69" s="254">
        <v>10</v>
      </c>
      <c r="D69" s="92" t="s">
        <v>464</v>
      </c>
      <c r="E69" s="258"/>
      <c r="F69" s="256"/>
      <c r="G69" s="90"/>
      <c r="H69" s="254"/>
    </row>
    <row r="70" spans="1:8" ht="31.5" thickBot="1">
      <c r="A70" s="254">
        <v>7</v>
      </c>
      <c r="B70" s="88" t="s">
        <v>155</v>
      </c>
      <c r="C70" s="254">
        <v>25</v>
      </c>
      <c r="D70" s="92" t="s">
        <v>465</v>
      </c>
      <c r="E70" s="264"/>
      <c r="F70" s="256"/>
      <c r="G70" s="90"/>
      <c r="H70" s="254"/>
    </row>
    <row r="71" spans="1:8" ht="14.25" customHeight="1" thickTop="1">
      <c r="A71" s="572" t="s">
        <v>45</v>
      </c>
      <c r="B71" s="572"/>
      <c r="C71" s="572"/>
      <c r="D71" s="572"/>
      <c r="E71" s="96">
        <f>MIN(100,IF($E$64+$E$70&gt;100,100,$E$64+$E$65+$E$66+$E$67+$E$68+$E$69+$E$70))</f>
        <v>0</v>
      </c>
      <c r="F71" s="96">
        <f>MIN(100,IF($F$64+$F$70&gt;100,100,$F$64+$F$65+$F$66+$F$67+$F$68+$F$69+$F$70))</f>
        <v>0</v>
      </c>
      <c r="G71" s="90"/>
      <c r="H71" s="90"/>
    </row>
    <row r="72" spans="1:8" ht="13.5" customHeight="1">
      <c r="A72" s="572" t="s">
        <v>93</v>
      </c>
      <c r="B72" s="572"/>
      <c r="C72" s="572"/>
      <c r="D72" s="572"/>
      <c r="E72" s="98">
        <f>$E$71*$C$62</f>
        <v>0</v>
      </c>
      <c r="F72" s="98">
        <f>$F$71*$C$62</f>
        <v>0</v>
      </c>
      <c r="G72" s="90"/>
      <c r="H72" s="90"/>
    </row>
    <row r="73" spans="1:8" ht="15.75" thickBot="1">
      <c r="A73" s="312"/>
      <c r="B73" s="312"/>
      <c r="C73" s="312"/>
      <c r="D73" s="312"/>
      <c r="E73" s="312"/>
      <c r="F73" s="312"/>
      <c r="G73" s="312"/>
      <c r="H73" s="312"/>
    </row>
    <row r="74" spans="1:8" ht="16.5" thickBot="1" thickTop="1">
      <c r="A74" s="79" t="s">
        <v>47</v>
      </c>
      <c r="B74" s="80"/>
      <c r="C74" s="81"/>
      <c r="D74" s="482" t="s">
        <v>733</v>
      </c>
      <c r="E74" s="83"/>
      <c r="F74" s="83"/>
      <c r="G74" s="83"/>
      <c r="H74" s="83"/>
    </row>
    <row r="75" spans="1:8" ht="94.5" thickBot="1" thickTop="1">
      <c r="A75" s="252" t="s">
        <v>5</v>
      </c>
      <c r="B75" s="252" t="s">
        <v>6</v>
      </c>
      <c r="C75" s="253" t="s">
        <v>7</v>
      </c>
      <c r="D75" s="85" t="s">
        <v>8</v>
      </c>
      <c r="E75" s="86" t="s">
        <v>118</v>
      </c>
      <c r="F75" s="87" t="s">
        <v>119</v>
      </c>
      <c r="G75" s="87" t="s">
        <v>120</v>
      </c>
      <c r="H75" s="87" t="s">
        <v>121</v>
      </c>
    </row>
    <row r="76" spans="1:8" ht="234" thickTop="1">
      <c r="A76" s="254">
        <v>1</v>
      </c>
      <c r="B76" s="88" t="s">
        <v>423</v>
      </c>
      <c r="C76" s="254">
        <v>30</v>
      </c>
      <c r="D76" s="92" t="s">
        <v>466</v>
      </c>
      <c r="E76" s="315"/>
      <c r="F76" s="316"/>
      <c r="G76" s="303"/>
      <c r="H76" s="303"/>
    </row>
    <row r="77" spans="1:8" ht="140.25">
      <c r="A77" s="254">
        <v>2</v>
      </c>
      <c r="B77" s="88" t="s">
        <v>416</v>
      </c>
      <c r="C77" s="254">
        <v>30</v>
      </c>
      <c r="D77" s="92" t="s">
        <v>467</v>
      </c>
      <c r="E77" s="317"/>
      <c r="F77" s="316"/>
      <c r="G77" s="303"/>
      <c r="H77" s="303"/>
    </row>
    <row r="78" spans="1:8" ht="93">
      <c r="A78" s="254">
        <v>3</v>
      </c>
      <c r="B78" s="88" t="s">
        <v>296</v>
      </c>
      <c r="C78" s="254">
        <v>20</v>
      </c>
      <c r="D78" s="92" t="s">
        <v>468</v>
      </c>
      <c r="E78" s="317"/>
      <c r="F78" s="316"/>
      <c r="G78" s="303"/>
      <c r="H78" s="303"/>
    </row>
    <row r="79" spans="1:8" ht="108.75">
      <c r="A79" s="254">
        <v>4</v>
      </c>
      <c r="B79" s="88" t="s">
        <v>469</v>
      </c>
      <c r="C79" s="254">
        <v>25</v>
      </c>
      <c r="D79" s="92" t="s">
        <v>470</v>
      </c>
      <c r="E79" s="317"/>
      <c r="F79" s="316"/>
      <c r="G79" s="303"/>
      <c r="H79" s="303"/>
    </row>
    <row r="80" spans="1:8" ht="31.5" thickBot="1">
      <c r="A80" s="254">
        <v>5</v>
      </c>
      <c r="B80" s="88" t="s">
        <v>155</v>
      </c>
      <c r="C80" s="254">
        <v>45</v>
      </c>
      <c r="D80" s="92" t="s">
        <v>428</v>
      </c>
      <c r="E80" s="318"/>
      <c r="F80" s="316"/>
      <c r="G80" s="303"/>
      <c r="H80" s="303"/>
    </row>
    <row r="81" spans="1:8" ht="14.25" customHeight="1" thickTop="1">
      <c r="A81" s="572" t="s">
        <v>45</v>
      </c>
      <c r="B81" s="572"/>
      <c r="C81" s="572"/>
      <c r="D81" s="572"/>
      <c r="E81" s="96">
        <f>MIN(100,IF($E$76+$E$80&gt;100,100,$E$76+$E$77+$E$78+$E$79+$E$80))</f>
        <v>0</v>
      </c>
      <c r="F81" s="96">
        <f>MIN(100,IF($F$76+$F$80&gt;100,100,$F$76+$F$77+$F$78+$F$79+$F$80))</f>
        <v>0</v>
      </c>
      <c r="G81" s="90"/>
      <c r="H81" s="90"/>
    </row>
    <row r="82" spans="1:8" ht="13.5" customHeight="1">
      <c r="A82" s="572" t="s">
        <v>94</v>
      </c>
      <c r="B82" s="572"/>
      <c r="C82" s="572"/>
      <c r="D82" s="572"/>
      <c r="E82" s="98">
        <f>$E$81*$C$74</f>
        <v>0</v>
      </c>
      <c r="F82" s="98">
        <f>$F$81*$C$74</f>
        <v>0</v>
      </c>
      <c r="G82" s="90"/>
      <c r="H82" s="90"/>
    </row>
    <row r="83" spans="1:8" ht="15.75" thickBot="1">
      <c r="A83" s="312"/>
      <c r="B83" s="312"/>
      <c r="C83" s="312"/>
      <c r="D83" s="312"/>
      <c r="E83" s="312"/>
      <c r="F83" s="312"/>
      <c r="G83" s="312"/>
      <c r="H83" s="312"/>
    </row>
    <row r="84" spans="1:8" ht="16.5" thickBot="1" thickTop="1">
      <c r="A84" s="79" t="s">
        <v>68</v>
      </c>
      <c r="B84" s="80"/>
      <c r="C84" s="81"/>
      <c r="D84" s="482" t="s">
        <v>733</v>
      </c>
      <c r="E84" s="83"/>
      <c r="F84" s="83"/>
      <c r="G84" s="83"/>
      <c r="H84" s="83"/>
    </row>
    <row r="85" spans="1:8" ht="94.5" thickBot="1" thickTop="1">
      <c r="A85" s="252" t="s">
        <v>5</v>
      </c>
      <c r="B85" s="252" t="s">
        <v>6</v>
      </c>
      <c r="C85" s="253" t="s">
        <v>7</v>
      </c>
      <c r="D85" s="85" t="s">
        <v>8</v>
      </c>
      <c r="E85" s="86" t="s">
        <v>118</v>
      </c>
      <c r="F85" s="87" t="s">
        <v>119</v>
      </c>
      <c r="G85" s="87" t="s">
        <v>120</v>
      </c>
      <c r="H85" s="87" t="s">
        <v>121</v>
      </c>
    </row>
    <row r="86" spans="1:8" ht="93.75" thickTop="1">
      <c r="A86" s="254">
        <v>1</v>
      </c>
      <c r="B86" s="88" t="s">
        <v>430</v>
      </c>
      <c r="C86" s="254">
        <v>30</v>
      </c>
      <c r="D86" s="92" t="s">
        <v>471</v>
      </c>
      <c r="E86" s="315"/>
      <c r="F86" s="316"/>
      <c r="G86" s="303"/>
      <c r="H86" s="303"/>
    </row>
    <row r="87" spans="1:8" ht="78">
      <c r="A87" s="254">
        <v>2</v>
      </c>
      <c r="B87" s="88" t="s">
        <v>472</v>
      </c>
      <c r="C87" s="254">
        <v>30</v>
      </c>
      <c r="D87" s="92" t="s">
        <v>473</v>
      </c>
      <c r="E87" s="317"/>
      <c r="F87" s="316"/>
      <c r="G87" s="303"/>
      <c r="H87" s="303"/>
    </row>
    <row r="88" spans="1:8" ht="124.5">
      <c r="A88" s="254">
        <v>3</v>
      </c>
      <c r="B88" s="88" t="s">
        <v>434</v>
      </c>
      <c r="C88" s="254">
        <v>30</v>
      </c>
      <c r="D88" s="92" t="s">
        <v>474</v>
      </c>
      <c r="E88" s="317"/>
      <c r="F88" s="316"/>
      <c r="G88" s="303"/>
      <c r="H88" s="303"/>
    </row>
    <row r="89" spans="1:8" ht="78">
      <c r="A89" s="254">
        <v>4</v>
      </c>
      <c r="B89" s="88" t="s">
        <v>475</v>
      </c>
      <c r="C89" s="254">
        <v>15</v>
      </c>
      <c r="D89" s="92" t="s">
        <v>476</v>
      </c>
      <c r="E89" s="317"/>
      <c r="F89" s="316"/>
      <c r="G89" s="303"/>
      <c r="H89" s="303"/>
    </row>
    <row r="90" spans="1:8" ht="108.75">
      <c r="A90" s="254">
        <v>5</v>
      </c>
      <c r="B90" s="88" t="s">
        <v>477</v>
      </c>
      <c r="C90" s="254">
        <v>20</v>
      </c>
      <c r="D90" s="92" t="s">
        <v>478</v>
      </c>
      <c r="E90" s="317"/>
      <c r="F90" s="316"/>
      <c r="G90" s="303"/>
      <c r="H90" s="303"/>
    </row>
    <row r="91" spans="1:8" ht="30.75">
      <c r="A91" s="254">
        <v>6</v>
      </c>
      <c r="B91" s="88" t="s">
        <v>479</v>
      </c>
      <c r="C91" s="254">
        <v>10</v>
      </c>
      <c r="D91" s="92" t="s">
        <v>480</v>
      </c>
      <c r="E91" s="317"/>
      <c r="F91" s="316"/>
      <c r="G91" s="303"/>
      <c r="H91" s="303"/>
    </row>
    <row r="92" spans="1:8" ht="31.5" thickBot="1">
      <c r="A92" s="254">
        <v>7</v>
      </c>
      <c r="B92" s="88" t="s">
        <v>155</v>
      </c>
      <c r="C92" s="254">
        <v>15</v>
      </c>
      <c r="D92" s="92" t="s">
        <v>481</v>
      </c>
      <c r="E92" s="318"/>
      <c r="F92" s="316"/>
      <c r="G92" s="303"/>
      <c r="H92" s="303"/>
    </row>
    <row r="93" spans="1:8" ht="14.25" customHeight="1" thickTop="1">
      <c r="A93" s="572" t="s">
        <v>45</v>
      </c>
      <c r="B93" s="572"/>
      <c r="C93" s="572"/>
      <c r="D93" s="572"/>
      <c r="E93" s="96">
        <f>MIN(100,IF($E$86+$E$92&gt;100,100,$E$86+$E$87+$E$88+$E$89+$E$90+$E$91+$E$92))</f>
        <v>0</v>
      </c>
      <c r="F93" s="96">
        <f>MIN(100,IF($F$86+$F$92&gt;100,100,$F$86+$F$87+$F$88+$F$89+$F$90+$F$91+$F$92))</f>
        <v>0</v>
      </c>
      <c r="G93" s="90"/>
      <c r="H93" s="90"/>
    </row>
    <row r="94" spans="1:8" ht="13.5" customHeight="1">
      <c r="A94" s="572" t="s">
        <v>95</v>
      </c>
      <c r="B94" s="572"/>
      <c r="C94" s="572"/>
      <c r="D94" s="572"/>
      <c r="E94" s="98">
        <f>$E$93*$C$84</f>
        <v>0</v>
      </c>
      <c r="F94" s="98">
        <f>$F$93*$C$84</f>
        <v>0</v>
      </c>
      <c r="G94" s="90"/>
      <c r="H94" s="90"/>
    </row>
    <row r="95" spans="1:8" ht="15">
      <c r="A95" s="312"/>
      <c r="B95" s="312"/>
      <c r="C95" s="312"/>
      <c r="D95" s="312"/>
      <c r="E95" s="312"/>
      <c r="F95" s="312"/>
      <c r="G95" s="312"/>
      <c r="H95" s="312"/>
    </row>
    <row r="96" spans="1:8" ht="46.5">
      <c r="A96" s="478" t="s">
        <v>96</v>
      </c>
      <c r="B96" s="478" t="s">
        <v>97</v>
      </c>
      <c r="C96" s="478" t="s">
        <v>98</v>
      </c>
      <c r="D96" s="478" t="s">
        <v>99</v>
      </c>
      <c r="E96" s="593" t="s">
        <v>100</v>
      </c>
      <c r="F96" s="593"/>
      <c r="G96" s="583" t="s">
        <v>101</v>
      </c>
      <c r="H96" s="583"/>
    </row>
    <row r="97" spans="1:8" ht="42.75" customHeight="1">
      <c r="A97" s="90" t="s">
        <v>102</v>
      </c>
      <c r="B97" s="90">
        <v>100</v>
      </c>
      <c r="C97" s="289">
        <f>B97*0.1</f>
        <v>10</v>
      </c>
      <c r="D97" s="483">
        <f>$C97/3</f>
        <v>3.3333333333333335</v>
      </c>
      <c r="E97" s="621">
        <f>$C97/3</f>
        <v>3.3333333333333335</v>
      </c>
      <c r="F97" s="621"/>
      <c r="G97" s="621">
        <f>$C97/3</f>
        <v>3.3333333333333335</v>
      </c>
      <c r="H97" s="621"/>
    </row>
    <row r="98" spans="1:8" ht="15">
      <c r="A98" s="312"/>
      <c r="B98" s="312"/>
      <c r="C98" s="312"/>
      <c r="D98" s="312"/>
      <c r="E98" s="312"/>
      <c r="F98" s="312"/>
      <c r="G98" s="312"/>
      <c r="H98" s="312"/>
    </row>
    <row r="99" spans="1:8" ht="46.5">
      <c r="A99" s="478" t="s">
        <v>96</v>
      </c>
      <c r="B99" s="478" t="s">
        <v>97</v>
      </c>
      <c r="C99" s="374" t="s">
        <v>103</v>
      </c>
      <c r="D99" s="478" t="s">
        <v>104</v>
      </c>
      <c r="E99" s="593" t="s">
        <v>105</v>
      </c>
      <c r="F99" s="593"/>
      <c r="G99" s="583" t="s">
        <v>106</v>
      </c>
      <c r="H99" s="583"/>
    </row>
    <row r="100" spans="1:8" ht="15">
      <c r="A100" s="90" t="s">
        <v>169</v>
      </c>
      <c r="B100" s="90">
        <v>100</v>
      </c>
      <c r="C100" s="289">
        <f>B100*0.05</f>
        <v>5</v>
      </c>
      <c r="D100" s="483">
        <f>$C100/3</f>
        <v>1.6666666666666667</v>
      </c>
      <c r="E100" s="621">
        <f>$C100/3</f>
        <v>1.6666666666666667</v>
      </c>
      <c r="F100" s="621"/>
      <c r="G100" s="621">
        <f>$C100/3</f>
        <v>1.6666666666666667</v>
      </c>
      <c r="H100" s="621"/>
    </row>
    <row r="101" spans="1:8" ht="15">
      <c r="A101" s="312"/>
      <c r="B101" s="312"/>
      <c r="C101" s="312"/>
      <c r="D101" s="312"/>
      <c r="E101" s="312"/>
      <c r="F101" s="312"/>
      <c r="G101" s="312"/>
      <c r="H101" s="312"/>
    </row>
    <row r="102" spans="1:8" ht="15">
      <c r="A102" s="624" t="s">
        <v>107</v>
      </c>
      <c r="B102" s="624"/>
      <c r="C102" s="624"/>
      <c r="D102" s="624"/>
      <c r="E102" s="624"/>
      <c r="F102" s="624"/>
      <c r="G102" s="624"/>
      <c r="H102" s="624"/>
    </row>
    <row r="103" spans="1:8" ht="15">
      <c r="A103" s="590" t="s">
        <v>108</v>
      </c>
      <c r="B103" s="590"/>
      <c r="C103" s="590"/>
      <c r="D103" s="590"/>
      <c r="E103" s="590"/>
      <c r="F103" s="479" t="s">
        <v>9</v>
      </c>
      <c r="G103" s="479" t="s">
        <v>170</v>
      </c>
      <c r="H103" s="479" t="s">
        <v>109</v>
      </c>
    </row>
    <row r="104" spans="1:8" ht="27.75" customHeight="1">
      <c r="A104" s="572" t="s">
        <v>739</v>
      </c>
      <c r="B104" s="572"/>
      <c r="C104" s="572"/>
      <c r="D104" s="572"/>
      <c r="E104" s="572"/>
      <c r="F104" s="298">
        <f>$E$21+$A$58+$E$72+$D$97+$D$100</f>
        <v>5</v>
      </c>
      <c r="G104" s="439">
        <f>$F$21+$A$59+$F$72+$D$97+$D$100</f>
        <v>5</v>
      </c>
      <c r="H104" s="90"/>
    </row>
    <row r="105" spans="1:8" ht="27.75" customHeight="1">
      <c r="A105" s="572" t="s">
        <v>740</v>
      </c>
      <c r="B105" s="572"/>
      <c r="C105" s="572"/>
      <c r="D105" s="572"/>
      <c r="E105" s="572"/>
      <c r="F105" s="298">
        <f>$E$36+$C$58+$E$82+$E$97+$E$100</f>
        <v>5</v>
      </c>
      <c r="G105" s="397">
        <f>$F$36+$C$59+$F$72+$E$97+$E$100</f>
        <v>5</v>
      </c>
      <c r="H105" s="90"/>
    </row>
    <row r="106" spans="1:8" ht="27.75" customHeight="1">
      <c r="A106" s="572" t="s">
        <v>741</v>
      </c>
      <c r="B106" s="572"/>
      <c r="C106" s="572"/>
      <c r="D106" s="572"/>
      <c r="E106" s="572"/>
      <c r="F106" s="298">
        <f>$E$48+$E$58+$E$94+$G$97+$G$100</f>
        <v>5</v>
      </c>
      <c r="G106" s="397">
        <f>$F$48+$E$59+$F$94+$G$97+$G$100</f>
        <v>5</v>
      </c>
      <c r="H106" s="90"/>
    </row>
    <row r="107" spans="1:8" ht="23.25" customHeight="1">
      <c r="A107" s="572" t="s">
        <v>113</v>
      </c>
      <c r="B107" s="572"/>
      <c r="C107" s="572"/>
      <c r="D107" s="572"/>
      <c r="E107" s="572"/>
      <c r="F107" s="298">
        <f>$F$104+$F$105+$F$106</f>
        <v>15</v>
      </c>
      <c r="G107" s="397">
        <f>$G$104+$G$105+$G$106</f>
        <v>15</v>
      </c>
      <c r="H107" s="90"/>
    </row>
    <row r="109" spans="1:4" ht="21">
      <c r="A109" s="235" t="s">
        <v>707</v>
      </c>
      <c r="B109" s="235"/>
      <c r="C109" s="235"/>
      <c r="D109" s="235"/>
    </row>
  </sheetData>
  <sheetProtection/>
  <mergeCells count="46">
    <mergeCell ref="A107:E107"/>
    <mergeCell ref="G96:H96"/>
    <mergeCell ref="E97:F97"/>
    <mergeCell ref="G97:H97"/>
    <mergeCell ref="E99:F99"/>
    <mergeCell ref="G99:H99"/>
    <mergeCell ref="E100:F100"/>
    <mergeCell ref="G100:H100"/>
    <mergeCell ref="E96:F96"/>
    <mergeCell ref="A102:H102"/>
    <mergeCell ref="A103:E103"/>
    <mergeCell ref="A104:E104"/>
    <mergeCell ref="A105:E105"/>
    <mergeCell ref="A106:E106"/>
    <mergeCell ref="A72:D72"/>
    <mergeCell ref="A81:D81"/>
    <mergeCell ref="A82:D82"/>
    <mergeCell ref="A93:D93"/>
    <mergeCell ref="A94:D94"/>
    <mergeCell ref="A71:D71"/>
    <mergeCell ref="A50:H50"/>
    <mergeCell ref="A55:D55"/>
    <mergeCell ref="A56:D56"/>
    <mergeCell ref="A57:B57"/>
    <mergeCell ref="C57:D57"/>
    <mergeCell ref="E57:H57"/>
    <mergeCell ref="A58:B58"/>
    <mergeCell ref="C58:D58"/>
    <mergeCell ref="E58:H58"/>
    <mergeCell ref="A61:H61"/>
    <mergeCell ref="F62:G62"/>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7.xml><?xml version="1.0" encoding="utf-8"?>
<worksheet xmlns="http://schemas.openxmlformats.org/spreadsheetml/2006/main" xmlns:r="http://schemas.openxmlformats.org/officeDocument/2006/relationships">
  <sheetPr>
    <tabColor theme="7"/>
  </sheetPr>
  <dimension ref="A1:H112"/>
  <sheetViews>
    <sheetView zoomScale="85" zoomScaleNormal="85" zoomScalePageLayoutView="0" workbookViewId="0" topLeftCell="A1">
      <selection activeCell="D54" sqref="D54"/>
    </sheetView>
  </sheetViews>
  <sheetFormatPr defaultColWidth="10.625" defaultRowHeight="16.5"/>
  <cols>
    <col min="1" max="1" width="10.625" style="1" customWidth="1"/>
    <col min="2" max="2" width="23.625" style="1" customWidth="1"/>
    <col min="3" max="3" width="10.125" style="77" customWidth="1"/>
    <col min="4" max="4" width="60.75390625" style="1" customWidth="1"/>
    <col min="5" max="5" width="7.00390625" style="1" customWidth="1"/>
    <col min="6" max="6" width="7.125" style="1" customWidth="1"/>
    <col min="7" max="7" width="6.75390625" style="1" customWidth="1"/>
    <col min="8" max="8" width="7.875" style="1" customWidth="1"/>
    <col min="9" max="9" width="10.625" style="1" customWidth="1"/>
    <col min="10" max="16384" width="10.625" style="1" customWidth="1"/>
  </cols>
  <sheetData>
    <row r="1" spans="1:8" ht="60" customHeight="1">
      <c r="A1" s="568" t="s">
        <v>928</v>
      </c>
      <c r="B1" s="569"/>
      <c r="C1" s="569"/>
      <c r="D1" s="569"/>
      <c r="E1" s="569"/>
      <c r="F1" s="569"/>
      <c r="G1" s="569"/>
      <c r="H1" s="569"/>
    </row>
    <row r="2" spans="1:8" ht="21" customHeight="1" thickBot="1">
      <c r="A2" s="570" t="s">
        <v>585</v>
      </c>
      <c r="B2" s="570"/>
      <c r="C2" s="570"/>
      <c r="D2" s="570"/>
      <c r="E2" s="570"/>
      <c r="F2" s="570"/>
      <c r="G2" s="570"/>
      <c r="H2" s="570"/>
    </row>
    <row r="3" spans="1:8" ht="42.75" customHeight="1" thickBot="1" thickTop="1">
      <c r="A3" s="79" t="s">
        <v>2</v>
      </c>
      <c r="B3" s="80"/>
      <c r="C3" s="81"/>
      <c r="D3" s="493" t="s">
        <v>116</v>
      </c>
      <c r="E3" s="83"/>
      <c r="F3" s="571" t="s">
        <v>713</v>
      </c>
      <c r="G3" s="571"/>
      <c r="H3" s="84">
        <f>$C$3+$C$23+$C$38</f>
        <v>0</v>
      </c>
    </row>
    <row r="4" spans="1:8" ht="110.25" thickBot="1" thickTop="1">
      <c r="A4" s="252" t="s">
        <v>5</v>
      </c>
      <c r="B4" s="252" t="s">
        <v>6</v>
      </c>
      <c r="C4" s="253" t="s">
        <v>7</v>
      </c>
      <c r="D4" s="85" t="s">
        <v>8</v>
      </c>
      <c r="E4" s="86" t="s">
        <v>118</v>
      </c>
      <c r="F4" s="87" t="s">
        <v>119</v>
      </c>
      <c r="G4" s="87" t="s">
        <v>120</v>
      </c>
      <c r="H4" s="87" t="s">
        <v>121</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78">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130.5" customHeight="1">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93">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957</v>
      </c>
    </row>
    <row r="15" spans="1:8" ht="62.25">
      <c r="A15" s="615"/>
      <c r="B15" s="93" t="s">
        <v>35</v>
      </c>
      <c r="C15" s="615"/>
      <c r="D15" s="94" t="s">
        <v>36</v>
      </c>
      <c r="E15" s="262"/>
      <c r="F15" s="263"/>
      <c r="G15" s="95"/>
      <c r="H15" s="572"/>
    </row>
    <row r="16" spans="1:8" ht="62.2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54" customHeight="1"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spans="1:8" ht="15.75" thickBot="1">
      <c r="A22" s="312"/>
      <c r="B22" s="312"/>
      <c r="C22" s="83"/>
      <c r="D22" s="312"/>
      <c r="E22" s="312"/>
      <c r="F22" s="312"/>
      <c r="G22" s="312"/>
      <c r="H22" s="312"/>
    </row>
    <row r="23" spans="1:8" ht="21" customHeight="1" thickBot="1" thickTop="1">
      <c r="A23" s="79" t="s">
        <v>47</v>
      </c>
      <c r="B23" s="80"/>
      <c r="C23" s="81"/>
      <c r="D23" s="493" t="s">
        <v>116</v>
      </c>
      <c r="E23" s="83"/>
      <c r="F23" s="83"/>
      <c r="G23" s="83"/>
      <c r="H23" s="83"/>
    </row>
    <row r="24" spans="1:8" ht="110.25" thickBot="1" thickTop="1">
      <c r="A24" s="252" t="s">
        <v>5</v>
      </c>
      <c r="B24" s="252" t="s">
        <v>6</v>
      </c>
      <c r="C24" s="253" t="s">
        <v>7</v>
      </c>
      <c r="D24" s="85" t="s">
        <v>8</v>
      </c>
      <c r="E24" s="86" t="s">
        <v>118</v>
      </c>
      <c r="F24" s="87" t="s">
        <v>119</v>
      </c>
      <c r="G24" s="87" t="s">
        <v>120</v>
      </c>
      <c r="H24" s="87" t="s">
        <v>121</v>
      </c>
    </row>
    <row r="25" spans="1:8" ht="47.25" thickTop="1">
      <c r="A25" s="254">
        <v>1</v>
      </c>
      <c r="B25" s="303" t="s">
        <v>48</v>
      </c>
      <c r="C25" s="254">
        <v>20</v>
      </c>
      <c r="D25" s="99" t="s">
        <v>130</v>
      </c>
      <c r="E25" s="315"/>
      <c r="F25" s="316"/>
      <c r="G25" s="303"/>
      <c r="H25" s="303"/>
    </row>
    <row r="26" spans="1:8" ht="46.5">
      <c r="A26" s="254">
        <v>2</v>
      </c>
      <c r="B26" s="93" t="s">
        <v>50</v>
      </c>
      <c r="C26" s="254">
        <v>20</v>
      </c>
      <c r="D26" s="99" t="s">
        <v>130</v>
      </c>
      <c r="E26" s="317"/>
      <c r="F26" s="316"/>
      <c r="G26" s="303"/>
      <c r="H26" s="303"/>
    </row>
    <row r="27" spans="1:8" ht="234">
      <c r="A27" s="254">
        <v>3</v>
      </c>
      <c r="B27" s="303" t="s">
        <v>51</v>
      </c>
      <c r="C27" s="254">
        <v>20</v>
      </c>
      <c r="D27" s="265" t="s">
        <v>131</v>
      </c>
      <c r="E27" s="317"/>
      <c r="F27" s="316"/>
      <c r="G27" s="303"/>
      <c r="H27" s="303"/>
    </row>
    <row r="28" spans="1:8" ht="156">
      <c r="A28" s="254">
        <v>4</v>
      </c>
      <c r="B28" s="93" t="s">
        <v>53</v>
      </c>
      <c r="C28" s="254">
        <v>20</v>
      </c>
      <c r="D28" s="99" t="s">
        <v>971</v>
      </c>
      <c r="E28" s="317"/>
      <c r="F28" s="316"/>
      <c r="G28" s="303"/>
      <c r="H28" s="303"/>
    </row>
    <row r="29" spans="1:8" ht="46.5">
      <c r="A29" s="254">
        <v>5</v>
      </c>
      <c r="B29" s="303" t="s">
        <v>55</v>
      </c>
      <c r="C29" s="254">
        <v>20</v>
      </c>
      <c r="D29" s="99" t="s">
        <v>132</v>
      </c>
      <c r="E29" s="317"/>
      <c r="F29" s="316"/>
      <c r="G29" s="303"/>
      <c r="H29" s="303"/>
    </row>
    <row r="30" spans="1:8" ht="78">
      <c r="A30" s="254">
        <v>6</v>
      </c>
      <c r="B30" s="93" t="s">
        <v>133</v>
      </c>
      <c r="C30" s="254">
        <v>20</v>
      </c>
      <c r="D30" s="99" t="s">
        <v>173</v>
      </c>
      <c r="E30" s="317"/>
      <c r="F30" s="316"/>
      <c r="G30" s="303"/>
      <c r="H30" s="93" t="s">
        <v>59</v>
      </c>
    </row>
    <row r="31" spans="1:8" ht="78">
      <c r="A31" s="254">
        <v>7</v>
      </c>
      <c r="B31" s="93" t="s">
        <v>60</v>
      </c>
      <c r="C31" s="254">
        <v>10</v>
      </c>
      <c r="D31" s="340" t="s">
        <v>135</v>
      </c>
      <c r="E31" s="317"/>
      <c r="F31" s="316"/>
      <c r="G31" s="303"/>
      <c r="H31" s="303"/>
    </row>
    <row r="32" spans="1:8" ht="30.75">
      <c r="A32" s="254">
        <v>8</v>
      </c>
      <c r="B32" s="93" t="s">
        <v>972</v>
      </c>
      <c r="C32" s="254">
        <v>5</v>
      </c>
      <c r="D32" s="340" t="s">
        <v>63</v>
      </c>
      <c r="E32" s="317"/>
      <c r="F32" s="316"/>
      <c r="G32" s="303"/>
      <c r="H32" s="303"/>
    </row>
    <row r="33" spans="1:8" ht="108.75">
      <c r="A33" s="254">
        <v>9</v>
      </c>
      <c r="B33" s="93" t="s">
        <v>64</v>
      </c>
      <c r="C33" s="254">
        <v>15</v>
      </c>
      <c r="D33" s="99" t="s">
        <v>136</v>
      </c>
      <c r="E33" s="317"/>
      <c r="F33" s="316"/>
      <c r="G33" s="303"/>
      <c r="H33" s="303"/>
    </row>
    <row r="34" spans="1:8" ht="180.75" customHeight="1" thickBot="1">
      <c r="A34" s="254">
        <v>10</v>
      </c>
      <c r="B34" s="93" t="s">
        <v>973</v>
      </c>
      <c r="C34" s="254" t="s">
        <v>32</v>
      </c>
      <c r="D34" s="99" t="s">
        <v>974</v>
      </c>
      <c r="E34" s="318"/>
      <c r="F34" s="316"/>
      <c r="G34" s="303"/>
      <c r="H34" s="93" t="s">
        <v>939</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75" thickBot="1">
      <c r="A37" s="312"/>
      <c r="B37" s="312"/>
      <c r="C37" s="83"/>
      <c r="D37" s="312"/>
      <c r="E37" s="312"/>
      <c r="F37" s="312"/>
      <c r="G37" s="312"/>
      <c r="H37" s="312"/>
    </row>
    <row r="38" spans="1:8" ht="16.5" thickBot="1" thickTop="1">
      <c r="A38" s="79" t="s">
        <v>68</v>
      </c>
      <c r="B38" s="80"/>
      <c r="C38" s="81"/>
      <c r="D38" s="493" t="s">
        <v>116</v>
      </c>
      <c r="E38" s="83"/>
      <c r="F38" s="83"/>
      <c r="G38" s="83"/>
      <c r="H38" s="83"/>
    </row>
    <row r="39" spans="1:8" ht="110.25" thickBot="1" thickTop="1">
      <c r="A39" s="252" t="s">
        <v>5</v>
      </c>
      <c r="B39" s="252" t="s">
        <v>6</v>
      </c>
      <c r="C39" s="253" t="s">
        <v>7</v>
      </c>
      <c r="D39" s="85" t="s">
        <v>8</v>
      </c>
      <c r="E39" s="86" t="s">
        <v>118</v>
      </c>
      <c r="F39" s="87" t="s">
        <v>119</v>
      </c>
      <c r="G39" s="87" t="s">
        <v>120</v>
      </c>
      <c r="H39" s="87" t="s">
        <v>121</v>
      </c>
    </row>
    <row r="40" spans="1:8" ht="47.25" thickTop="1">
      <c r="A40" s="254">
        <v>1</v>
      </c>
      <c r="B40" s="93" t="s">
        <v>69</v>
      </c>
      <c r="C40" s="90">
        <v>30</v>
      </c>
      <c r="D40" s="99" t="s">
        <v>70</v>
      </c>
      <c r="E40" s="315"/>
      <c r="F40" s="316"/>
      <c r="G40" s="303"/>
      <c r="H40" s="303"/>
    </row>
    <row r="41" spans="1:8" ht="220.5">
      <c r="A41" s="254">
        <v>2</v>
      </c>
      <c r="B41" s="93" t="s">
        <v>71</v>
      </c>
      <c r="C41" s="90">
        <v>20</v>
      </c>
      <c r="D41" s="265" t="s">
        <v>72</v>
      </c>
      <c r="E41" s="317"/>
      <c r="F41" s="316"/>
      <c r="G41" s="303"/>
      <c r="H41" s="303"/>
    </row>
    <row r="42" spans="1:8" ht="186.75">
      <c r="A42" s="254">
        <v>3</v>
      </c>
      <c r="B42" s="93" t="s">
        <v>73</v>
      </c>
      <c r="C42" s="90">
        <v>30</v>
      </c>
      <c r="D42" s="99" t="s">
        <v>74</v>
      </c>
      <c r="E42" s="317"/>
      <c r="F42" s="316"/>
      <c r="G42" s="303"/>
      <c r="H42" s="93" t="s">
        <v>75</v>
      </c>
    </row>
    <row r="43" spans="1:8" ht="62.25">
      <c r="A43" s="254">
        <v>4</v>
      </c>
      <c r="B43" s="93" t="s">
        <v>76</v>
      </c>
      <c r="C43" s="90">
        <v>10</v>
      </c>
      <c r="D43" s="99" t="s">
        <v>137</v>
      </c>
      <c r="E43" s="317"/>
      <c r="F43" s="316"/>
      <c r="G43" s="303"/>
      <c r="H43" s="303"/>
    </row>
    <row r="44" spans="1:8" ht="234">
      <c r="A44" s="254">
        <v>5</v>
      </c>
      <c r="B44" s="93" t="s">
        <v>78</v>
      </c>
      <c r="C44" s="90">
        <v>40</v>
      </c>
      <c r="D44" s="99" t="s">
        <v>79</v>
      </c>
      <c r="E44" s="317"/>
      <c r="F44" s="316"/>
      <c r="G44" s="303"/>
      <c r="H44" s="303"/>
    </row>
    <row r="45" spans="1:8" ht="30.75">
      <c r="A45" s="254">
        <v>6</v>
      </c>
      <c r="B45" s="93" t="s">
        <v>80</v>
      </c>
      <c r="C45" s="90">
        <v>20</v>
      </c>
      <c r="D45" s="99" t="s">
        <v>138</v>
      </c>
      <c r="E45" s="317"/>
      <c r="F45" s="316"/>
      <c r="G45" s="303"/>
      <c r="H45" s="303"/>
    </row>
    <row r="46" spans="1:8" ht="141" thickBot="1">
      <c r="A46" s="254">
        <v>7</v>
      </c>
      <c r="B46" s="93" t="s">
        <v>82</v>
      </c>
      <c r="C46" s="90" t="s">
        <v>32</v>
      </c>
      <c r="D46" s="99" t="s">
        <v>83</v>
      </c>
      <c r="E46" s="318"/>
      <c r="F46" s="316"/>
      <c r="G46" s="303"/>
      <c r="H46" s="93" t="s">
        <v>939</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83"/>
      <c r="D49" s="312"/>
      <c r="E49" s="312"/>
      <c r="F49" s="312"/>
      <c r="G49" s="312"/>
      <c r="H49" s="312"/>
    </row>
    <row r="50" spans="1:8" ht="15">
      <c r="A50" s="616" t="s">
        <v>588</v>
      </c>
      <c r="B50" s="616"/>
      <c r="C50" s="616"/>
      <c r="D50" s="616"/>
      <c r="E50" s="616"/>
      <c r="F50" s="616"/>
      <c r="G50" s="616"/>
      <c r="H50" s="616"/>
    </row>
    <row r="51" spans="1:8" ht="109.5" thickBot="1">
      <c r="A51" s="271" t="s">
        <v>5</v>
      </c>
      <c r="B51" s="271" t="s">
        <v>6</v>
      </c>
      <c r="C51" s="271" t="s">
        <v>7</v>
      </c>
      <c r="D51" s="100" t="s">
        <v>8</v>
      </c>
      <c r="E51" s="86" t="s">
        <v>118</v>
      </c>
      <c r="F51" s="87" t="s">
        <v>119</v>
      </c>
      <c r="G51" s="87" t="s">
        <v>120</v>
      </c>
      <c r="H51" s="87" t="s">
        <v>121</v>
      </c>
    </row>
    <row r="52" spans="1:8" s="76" customFormat="1" ht="375" thickTop="1">
      <c r="A52" s="495">
        <v>1</v>
      </c>
      <c r="B52" s="88" t="s">
        <v>364</v>
      </c>
      <c r="C52" s="495">
        <v>50</v>
      </c>
      <c r="D52" s="386" t="s">
        <v>365</v>
      </c>
      <c r="E52" s="366"/>
      <c r="F52" s="342"/>
      <c r="G52" s="489"/>
      <c r="H52" s="489"/>
    </row>
    <row r="53" spans="1:8" s="76" customFormat="1" ht="409.5">
      <c r="A53" s="467">
        <v>2</v>
      </c>
      <c r="B53" s="88" t="s">
        <v>366</v>
      </c>
      <c r="C53" s="467">
        <v>50</v>
      </c>
      <c r="D53" s="386" t="s">
        <v>367</v>
      </c>
      <c r="E53" s="367"/>
      <c r="F53" s="342"/>
      <c r="G53" s="489"/>
      <c r="H53" s="489"/>
    </row>
    <row r="54" spans="1:8" s="76" customFormat="1" ht="327.75" thickBot="1">
      <c r="A54" s="467">
        <v>3</v>
      </c>
      <c r="B54" s="88" t="s">
        <v>368</v>
      </c>
      <c r="C54" s="467">
        <v>50</v>
      </c>
      <c r="D54" s="400" t="s">
        <v>369</v>
      </c>
      <c r="E54" s="497"/>
      <c r="F54" s="342"/>
      <c r="G54" s="489"/>
      <c r="H54" s="489"/>
    </row>
    <row r="55" spans="1:8" ht="14.25" customHeight="1" thickTop="1">
      <c r="A55" s="572" t="s">
        <v>45</v>
      </c>
      <c r="B55" s="572"/>
      <c r="C55" s="572"/>
      <c r="D55" s="572"/>
      <c r="E55" s="96">
        <f>MIN(100,IF($E$52+$E$54&gt;100,100,$E$52+$E$53+$E$54))</f>
        <v>0</v>
      </c>
      <c r="F55" s="96">
        <f>MIN(100,IF($F$52+$F$54&gt;100,100,$F$52+$F$53+$F$54))</f>
        <v>0</v>
      </c>
      <c r="G55" s="90"/>
      <c r="H55" s="90"/>
    </row>
    <row r="56" spans="1:8" ht="13.5" customHeight="1">
      <c r="A56" s="572" t="s">
        <v>86</v>
      </c>
      <c r="B56" s="572"/>
      <c r="C56" s="572"/>
      <c r="D56" s="572"/>
      <c r="E56" s="106">
        <f>E55*0.15</f>
        <v>0</v>
      </c>
      <c r="F56" s="106">
        <f>F55*0.15</f>
        <v>0</v>
      </c>
      <c r="G56" s="95"/>
      <c r="H56" s="95"/>
    </row>
    <row r="57" spans="1:8" ht="37.5" customHeight="1">
      <c r="A57" s="627" t="s">
        <v>157</v>
      </c>
      <c r="B57" s="627"/>
      <c r="C57" s="627" t="s">
        <v>158</v>
      </c>
      <c r="D57" s="627"/>
      <c r="E57" s="627" t="s">
        <v>159</v>
      </c>
      <c r="F57" s="627"/>
      <c r="G57" s="627"/>
      <c r="H57" s="627"/>
    </row>
    <row r="58" spans="1:8" ht="14.25" customHeight="1">
      <c r="A58" s="580">
        <f>$E$56/3</f>
        <v>0</v>
      </c>
      <c r="B58" s="635"/>
      <c r="C58" s="580">
        <f>$E$56/3</f>
        <v>0</v>
      </c>
      <c r="D58" s="635"/>
      <c r="E58" s="580">
        <f>$E$56/3</f>
        <v>0</v>
      </c>
      <c r="F58" s="636"/>
      <c r="G58" s="636"/>
      <c r="H58" s="635"/>
    </row>
    <row r="59" spans="1:8" ht="15">
      <c r="A59" s="580">
        <f>$F$56/3</f>
        <v>0</v>
      </c>
      <c r="B59" s="640"/>
      <c r="C59" s="580">
        <f>$F$56/3</f>
        <v>0</v>
      </c>
      <c r="D59" s="640"/>
      <c r="E59" s="580">
        <f>$F$56/3</f>
        <v>0</v>
      </c>
      <c r="F59" s="641"/>
      <c r="G59" s="641"/>
      <c r="H59" s="640"/>
    </row>
    <row r="60" spans="1:8" ht="32.25" customHeight="1">
      <c r="A60" s="312"/>
      <c r="B60" s="312"/>
      <c r="C60" s="83"/>
      <c r="D60" s="312"/>
      <c r="E60" s="312"/>
      <c r="F60" s="312"/>
      <c r="G60" s="312"/>
      <c r="H60" s="312"/>
    </row>
    <row r="61" spans="1:8" ht="47.25" customHeight="1" thickBot="1">
      <c r="A61" s="617" t="s">
        <v>787</v>
      </c>
      <c r="B61" s="617"/>
      <c r="C61" s="617"/>
      <c r="D61" s="617"/>
      <c r="E61" s="617"/>
      <c r="F61" s="617"/>
      <c r="G61" s="617"/>
      <c r="H61" s="617"/>
    </row>
    <row r="62" spans="1:8" ht="34.5" customHeight="1" thickBot="1" thickTop="1">
      <c r="A62" s="79" t="s">
        <v>2</v>
      </c>
      <c r="B62" s="80"/>
      <c r="C62" s="81"/>
      <c r="D62" s="493" t="s">
        <v>733</v>
      </c>
      <c r="E62" s="83"/>
      <c r="F62" s="571" t="s">
        <v>734</v>
      </c>
      <c r="G62" s="571"/>
      <c r="H62" s="84">
        <f>C62+C74+C86</f>
        <v>0</v>
      </c>
    </row>
    <row r="63" spans="1:8" ht="110.25" thickBot="1" thickTop="1">
      <c r="A63" s="252" t="s">
        <v>5</v>
      </c>
      <c r="B63" s="271" t="s">
        <v>6</v>
      </c>
      <c r="C63" s="284" t="s">
        <v>7</v>
      </c>
      <c r="D63" s="100" t="s">
        <v>8</v>
      </c>
      <c r="E63" s="86" t="s">
        <v>118</v>
      </c>
      <c r="F63" s="87" t="s">
        <v>119</v>
      </c>
      <c r="G63" s="87" t="s">
        <v>120</v>
      </c>
      <c r="H63" s="87" t="s">
        <v>121</v>
      </c>
    </row>
    <row r="64" spans="1:8" ht="63" thickTop="1">
      <c r="A64" s="285">
        <v>1</v>
      </c>
      <c r="B64" s="88" t="s">
        <v>886</v>
      </c>
      <c r="C64" s="254">
        <v>20</v>
      </c>
      <c r="D64" s="99" t="s">
        <v>482</v>
      </c>
      <c r="E64" s="255"/>
      <c r="F64" s="256"/>
      <c r="G64" s="90"/>
      <c r="H64" s="254"/>
    </row>
    <row r="65" spans="1:8" ht="46.5">
      <c r="A65" s="285">
        <v>2</v>
      </c>
      <c r="B65" s="88" t="s">
        <v>162</v>
      </c>
      <c r="C65" s="254">
        <v>12</v>
      </c>
      <c r="D65" s="99" t="s">
        <v>929</v>
      </c>
      <c r="E65" s="258"/>
      <c r="F65" s="256"/>
      <c r="G65" s="90"/>
      <c r="H65" s="254"/>
    </row>
    <row r="66" spans="1:8" ht="93">
      <c r="A66" s="285">
        <v>3</v>
      </c>
      <c r="B66" s="88" t="s">
        <v>483</v>
      </c>
      <c r="C66" s="254">
        <v>40</v>
      </c>
      <c r="D66" s="99" t="s">
        <v>930</v>
      </c>
      <c r="E66" s="258"/>
      <c r="F66" s="256"/>
      <c r="G66" s="90"/>
      <c r="H66" s="254"/>
    </row>
    <row r="67" spans="1:8" ht="46.5">
      <c r="A67" s="285">
        <v>4</v>
      </c>
      <c r="B67" s="88" t="s">
        <v>484</v>
      </c>
      <c r="C67" s="254">
        <v>10</v>
      </c>
      <c r="D67" s="99" t="s">
        <v>485</v>
      </c>
      <c r="E67" s="258"/>
      <c r="F67" s="256"/>
      <c r="G67" s="90"/>
      <c r="H67" s="254"/>
    </row>
    <row r="68" spans="1:8" ht="62.25">
      <c r="A68" s="285">
        <v>5</v>
      </c>
      <c r="B68" s="88" t="s">
        <v>486</v>
      </c>
      <c r="C68" s="254">
        <v>28</v>
      </c>
      <c r="D68" s="92" t="s">
        <v>487</v>
      </c>
      <c r="E68" s="258"/>
      <c r="F68" s="256"/>
      <c r="G68" s="90"/>
      <c r="H68" s="254"/>
    </row>
    <row r="69" spans="1:8" ht="108.75">
      <c r="A69" s="285">
        <v>6</v>
      </c>
      <c r="B69" s="88" t="s">
        <v>488</v>
      </c>
      <c r="C69" s="254">
        <v>30</v>
      </c>
      <c r="D69" s="92" t="s">
        <v>489</v>
      </c>
      <c r="E69" s="258"/>
      <c r="F69" s="256"/>
      <c r="G69" s="90"/>
      <c r="H69" s="254"/>
    </row>
    <row r="70" spans="1:8" ht="14.25" customHeight="1" thickBot="1">
      <c r="A70" s="285">
        <v>7</v>
      </c>
      <c r="B70" s="88" t="s">
        <v>490</v>
      </c>
      <c r="C70" s="90">
        <v>10</v>
      </c>
      <c r="D70" s="400" t="s">
        <v>491</v>
      </c>
      <c r="E70" s="264"/>
      <c r="F70" s="256"/>
      <c r="G70" s="90"/>
      <c r="H70" s="254"/>
    </row>
    <row r="71" spans="1:8" ht="13.5" customHeight="1" thickTop="1">
      <c r="A71" s="572" t="s">
        <v>45</v>
      </c>
      <c r="B71" s="572"/>
      <c r="C71" s="572"/>
      <c r="D71" s="572"/>
      <c r="E71" s="96">
        <f>MIN(100,IF($E$64+$E$70&gt;100,100,$E$64+$E$65+$E$66+$E$67+$E$68+$E$69+$E$70))</f>
        <v>0</v>
      </c>
      <c r="F71" s="96">
        <f>MIN(100,IF($F$64+$F$70&gt;100,100,$F$64+$F$65+$F$66+$F$67+$F$68+$F$69+$F$70))</f>
        <v>0</v>
      </c>
      <c r="G71" s="90"/>
      <c r="H71" s="90"/>
    </row>
    <row r="72" spans="1:8" ht="15">
      <c r="A72" s="572" t="s">
        <v>93</v>
      </c>
      <c r="B72" s="572"/>
      <c r="C72" s="572"/>
      <c r="D72" s="572"/>
      <c r="E72" s="98">
        <f>$E$71*$C$62</f>
        <v>0</v>
      </c>
      <c r="F72" s="98">
        <f>$F$71*$C$62</f>
        <v>0</v>
      </c>
      <c r="G72" s="90"/>
      <c r="H72" s="90"/>
    </row>
    <row r="73" spans="1:8" ht="15.75" thickBot="1">
      <c r="A73" s="312"/>
      <c r="B73" s="312"/>
      <c r="C73" s="83"/>
      <c r="D73" s="312"/>
      <c r="E73" s="312"/>
      <c r="F73" s="312"/>
      <c r="G73" s="312"/>
      <c r="H73" s="312"/>
    </row>
    <row r="74" spans="1:8" ht="16.5" thickBot="1" thickTop="1">
      <c r="A74" s="79" t="s">
        <v>47</v>
      </c>
      <c r="B74" s="80"/>
      <c r="C74" s="81"/>
      <c r="D74" s="493" t="s">
        <v>733</v>
      </c>
      <c r="E74" s="83"/>
      <c r="F74" s="83"/>
      <c r="G74" s="83"/>
      <c r="H74" s="83"/>
    </row>
    <row r="75" spans="1:8" ht="110.25" thickBot="1" thickTop="1">
      <c r="A75" s="252" t="s">
        <v>5</v>
      </c>
      <c r="B75" s="252" t="s">
        <v>6</v>
      </c>
      <c r="C75" s="253" t="s">
        <v>7</v>
      </c>
      <c r="D75" s="85" t="s">
        <v>8</v>
      </c>
      <c r="E75" s="86" t="s">
        <v>118</v>
      </c>
      <c r="F75" s="87" t="s">
        <v>119</v>
      </c>
      <c r="G75" s="87" t="s">
        <v>120</v>
      </c>
      <c r="H75" s="87" t="s">
        <v>121</v>
      </c>
    </row>
    <row r="76" spans="1:8" ht="93.75" thickTop="1">
      <c r="A76" s="254">
        <v>1</v>
      </c>
      <c r="B76" s="88" t="s">
        <v>492</v>
      </c>
      <c r="C76" s="90">
        <v>20</v>
      </c>
      <c r="D76" s="400" t="s">
        <v>493</v>
      </c>
      <c r="E76" s="315"/>
      <c r="F76" s="316"/>
      <c r="G76" s="303"/>
      <c r="H76" s="303"/>
    </row>
    <row r="77" spans="1:8" ht="93">
      <c r="A77" s="254">
        <v>2</v>
      </c>
      <c r="B77" s="88" t="s">
        <v>386</v>
      </c>
      <c r="C77" s="90">
        <v>40</v>
      </c>
      <c r="D77" s="400" t="s">
        <v>494</v>
      </c>
      <c r="E77" s="317"/>
      <c r="F77" s="316"/>
      <c r="G77" s="303"/>
      <c r="H77" s="303"/>
    </row>
    <row r="78" spans="1:8" ht="46.5">
      <c r="A78" s="254">
        <v>3</v>
      </c>
      <c r="B78" s="88" t="s">
        <v>495</v>
      </c>
      <c r="C78" s="90">
        <v>10</v>
      </c>
      <c r="D78" s="400" t="s">
        <v>931</v>
      </c>
      <c r="E78" s="317"/>
      <c r="F78" s="316"/>
      <c r="G78" s="303"/>
      <c r="H78" s="303"/>
    </row>
    <row r="79" spans="1:8" ht="30.75">
      <c r="A79" s="254">
        <v>4</v>
      </c>
      <c r="B79" s="88" t="s">
        <v>496</v>
      </c>
      <c r="C79" s="90">
        <v>30</v>
      </c>
      <c r="D79" s="400" t="s">
        <v>497</v>
      </c>
      <c r="E79" s="317"/>
      <c r="F79" s="316"/>
      <c r="G79" s="303"/>
      <c r="H79" s="303"/>
    </row>
    <row r="80" spans="1:8" ht="78">
      <c r="A80" s="254">
        <v>5</v>
      </c>
      <c r="B80" s="88" t="s">
        <v>932</v>
      </c>
      <c r="C80" s="90">
        <v>35</v>
      </c>
      <c r="D80" s="400" t="s">
        <v>933</v>
      </c>
      <c r="E80" s="317"/>
      <c r="F80" s="316"/>
      <c r="G80" s="303"/>
      <c r="H80" s="303"/>
    </row>
    <row r="81" spans="1:8" ht="46.5">
      <c r="A81" s="254">
        <v>6</v>
      </c>
      <c r="B81" s="88" t="s">
        <v>498</v>
      </c>
      <c r="C81" s="90">
        <v>10</v>
      </c>
      <c r="D81" s="400" t="s">
        <v>499</v>
      </c>
      <c r="E81" s="317"/>
      <c r="F81" s="316"/>
      <c r="G81" s="303"/>
      <c r="H81" s="303"/>
    </row>
    <row r="82" spans="1:8" ht="14.25" customHeight="1" thickBot="1">
      <c r="A82" s="254">
        <v>7</v>
      </c>
      <c r="B82" s="88" t="s">
        <v>490</v>
      </c>
      <c r="C82" s="90">
        <v>5</v>
      </c>
      <c r="D82" s="400" t="s">
        <v>500</v>
      </c>
      <c r="E82" s="318"/>
      <c r="F82" s="316"/>
      <c r="G82" s="303"/>
      <c r="H82" s="303"/>
    </row>
    <row r="83" spans="1:8" ht="13.5" customHeight="1" thickTop="1">
      <c r="A83" s="572" t="s">
        <v>45</v>
      </c>
      <c r="B83" s="572"/>
      <c r="C83" s="572"/>
      <c r="D83" s="572"/>
      <c r="E83" s="96">
        <f>MIN(100,IF($E$76+$E$82&gt;100,100,$E$76+$E$77+$E$78+$E$79+$E$80+$E$81+$E$82))</f>
        <v>0</v>
      </c>
      <c r="F83" s="96">
        <f>MIN(100,IF($F$76+$F$82&gt;100,100,$F$76+$F$77+$F$78+$F$79+$F$80+$F$81+$F$82))</f>
        <v>0</v>
      </c>
      <c r="G83" s="90"/>
      <c r="H83" s="90"/>
    </row>
    <row r="84" spans="1:8" ht="15">
      <c r="A84" s="572" t="s">
        <v>94</v>
      </c>
      <c r="B84" s="572"/>
      <c r="C84" s="572"/>
      <c r="D84" s="572"/>
      <c r="E84" s="98">
        <f>$E$83*$C$74</f>
        <v>0</v>
      </c>
      <c r="F84" s="98">
        <f>$F$83*$C$74</f>
        <v>0</v>
      </c>
      <c r="G84" s="90"/>
      <c r="H84" s="90"/>
    </row>
    <row r="85" spans="1:8" ht="15.75" thickBot="1">
      <c r="A85" s="312"/>
      <c r="B85" s="312"/>
      <c r="C85" s="83"/>
      <c r="D85" s="312"/>
      <c r="E85" s="312"/>
      <c r="F85" s="312"/>
      <c r="G85" s="312"/>
      <c r="H85" s="312"/>
    </row>
    <row r="86" spans="1:8" ht="15.75" thickTop="1">
      <c r="A86" s="79" t="s">
        <v>68</v>
      </c>
      <c r="B86" s="80"/>
      <c r="C86" s="496"/>
      <c r="D86" s="493" t="s">
        <v>733</v>
      </c>
      <c r="E86" s="83"/>
      <c r="F86" s="83"/>
      <c r="G86" s="83"/>
      <c r="H86" s="83"/>
    </row>
    <row r="87" spans="1:8" ht="109.5" thickBot="1">
      <c r="A87" s="252" t="s">
        <v>5</v>
      </c>
      <c r="B87" s="252" t="s">
        <v>6</v>
      </c>
      <c r="C87" s="252" t="s">
        <v>7</v>
      </c>
      <c r="D87" s="85" t="s">
        <v>8</v>
      </c>
      <c r="E87" s="86" t="s">
        <v>118</v>
      </c>
      <c r="F87" s="87" t="s">
        <v>119</v>
      </c>
      <c r="G87" s="87" t="s">
        <v>120</v>
      </c>
      <c r="H87" s="87" t="s">
        <v>121</v>
      </c>
    </row>
    <row r="88" spans="1:8" ht="78" thickTop="1">
      <c r="A88" s="254">
        <v>1</v>
      </c>
      <c r="B88" s="88" t="s">
        <v>934</v>
      </c>
      <c r="C88" s="90">
        <v>15</v>
      </c>
      <c r="D88" s="400" t="s">
        <v>501</v>
      </c>
      <c r="E88" s="315"/>
      <c r="F88" s="316"/>
      <c r="G88" s="303"/>
      <c r="H88" s="303"/>
    </row>
    <row r="89" spans="1:8" ht="78">
      <c r="A89" s="254">
        <v>2</v>
      </c>
      <c r="B89" s="88" t="s">
        <v>502</v>
      </c>
      <c r="C89" s="90">
        <v>12</v>
      </c>
      <c r="D89" s="400" t="s">
        <v>503</v>
      </c>
      <c r="E89" s="317"/>
      <c r="F89" s="316"/>
      <c r="G89" s="303"/>
      <c r="H89" s="303"/>
    </row>
    <row r="90" spans="1:8" ht="78">
      <c r="A90" s="254">
        <v>3</v>
      </c>
      <c r="B90" s="88" t="s">
        <v>935</v>
      </c>
      <c r="C90" s="90">
        <v>40</v>
      </c>
      <c r="D90" s="400" t="s">
        <v>504</v>
      </c>
      <c r="E90" s="317"/>
      <c r="F90" s="316"/>
      <c r="G90" s="303"/>
      <c r="H90" s="303"/>
    </row>
    <row r="91" spans="1:8" ht="46.5">
      <c r="A91" s="254">
        <v>4</v>
      </c>
      <c r="B91" s="88" t="s">
        <v>505</v>
      </c>
      <c r="C91" s="90">
        <v>8</v>
      </c>
      <c r="D91" s="400" t="s">
        <v>506</v>
      </c>
      <c r="E91" s="317"/>
      <c r="F91" s="316"/>
      <c r="G91" s="303"/>
      <c r="H91" s="303"/>
    </row>
    <row r="92" spans="1:8" ht="46.5">
      <c r="A92" s="254">
        <v>5</v>
      </c>
      <c r="B92" s="88" t="s">
        <v>391</v>
      </c>
      <c r="C92" s="90">
        <v>10</v>
      </c>
      <c r="D92" s="400" t="s">
        <v>507</v>
      </c>
      <c r="E92" s="317"/>
      <c r="F92" s="316"/>
      <c r="G92" s="303"/>
      <c r="H92" s="303"/>
    </row>
    <row r="93" spans="1:8" ht="171">
      <c r="A93" s="254">
        <v>6</v>
      </c>
      <c r="B93" s="88" t="s">
        <v>508</v>
      </c>
      <c r="C93" s="90">
        <v>40</v>
      </c>
      <c r="D93" s="400" t="s">
        <v>509</v>
      </c>
      <c r="E93" s="317"/>
      <c r="F93" s="316"/>
      <c r="G93" s="303"/>
      <c r="H93" s="303"/>
    </row>
    <row r="94" spans="1:8" ht="46.5">
      <c r="A94" s="254">
        <v>7</v>
      </c>
      <c r="B94" s="88" t="s">
        <v>510</v>
      </c>
      <c r="C94" s="90">
        <v>20</v>
      </c>
      <c r="D94" s="400" t="s">
        <v>936</v>
      </c>
      <c r="E94" s="317"/>
      <c r="F94" s="316"/>
      <c r="G94" s="303"/>
      <c r="H94" s="303"/>
    </row>
    <row r="95" spans="1:8" ht="14.25" customHeight="1" thickBot="1">
      <c r="A95" s="254">
        <v>8</v>
      </c>
      <c r="B95" s="88" t="s">
        <v>490</v>
      </c>
      <c r="C95" s="90">
        <v>5</v>
      </c>
      <c r="D95" s="400" t="s">
        <v>937</v>
      </c>
      <c r="E95" s="318"/>
      <c r="F95" s="316"/>
      <c r="G95" s="303"/>
      <c r="H95" s="303"/>
    </row>
    <row r="96" spans="1:8" ht="13.5" customHeight="1" thickTop="1">
      <c r="A96" s="572" t="s">
        <v>45</v>
      </c>
      <c r="B96" s="572"/>
      <c r="C96" s="572"/>
      <c r="D96" s="572"/>
      <c r="E96" s="96">
        <f>MIN(100,IF($E$88+$E$95&gt;100,100,$E$88+$E$89+$E$90+$E$91+$E$92+$E$93+$E$94+$E$95))</f>
        <v>0</v>
      </c>
      <c r="F96" s="96">
        <f>MIN(100,IF($F$88+$F$95&gt;100,100,$F$88+$F$89+$F$90+$F$91+$F$92+$F$93+$F$94+$F$95))</f>
        <v>0</v>
      </c>
      <c r="G96" s="90"/>
      <c r="H96" s="90"/>
    </row>
    <row r="97" spans="1:8" ht="15">
      <c r="A97" s="572" t="s">
        <v>95</v>
      </c>
      <c r="B97" s="572"/>
      <c r="C97" s="572"/>
      <c r="D97" s="572"/>
      <c r="E97" s="98">
        <f>$E$96*$C$86</f>
        <v>0</v>
      </c>
      <c r="F97" s="98">
        <f>$F$96*$C$86</f>
        <v>0</v>
      </c>
      <c r="G97" s="90"/>
      <c r="H97" s="90"/>
    </row>
    <row r="98" spans="1:8" ht="15">
      <c r="A98" s="312"/>
      <c r="B98" s="312"/>
      <c r="C98" s="83"/>
      <c r="D98" s="312"/>
      <c r="E98" s="312"/>
      <c r="F98" s="312"/>
      <c r="G98" s="312"/>
      <c r="H98" s="312"/>
    </row>
    <row r="99" spans="1:8" ht="46.5">
      <c r="A99" s="490" t="s">
        <v>96</v>
      </c>
      <c r="B99" s="490" t="s">
        <v>97</v>
      </c>
      <c r="C99" s="490" t="s">
        <v>98</v>
      </c>
      <c r="D99" s="490" t="s">
        <v>99</v>
      </c>
      <c r="E99" s="593" t="s">
        <v>100</v>
      </c>
      <c r="F99" s="593"/>
      <c r="G99" s="583" t="s">
        <v>101</v>
      </c>
      <c r="H99" s="583"/>
    </row>
    <row r="100" spans="1:8" ht="30.75">
      <c r="A100" s="90" t="s">
        <v>102</v>
      </c>
      <c r="B100" s="90">
        <v>100</v>
      </c>
      <c r="C100" s="289">
        <f>B100*0.1</f>
        <v>10</v>
      </c>
      <c r="D100" s="494">
        <f>$C100/3</f>
        <v>3.3333333333333335</v>
      </c>
      <c r="E100" s="621">
        <f>$C100/3</f>
        <v>3.3333333333333335</v>
      </c>
      <c r="F100" s="621"/>
      <c r="G100" s="621">
        <f>$C100/3</f>
        <v>3.3333333333333335</v>
      </c>
      <c r="H100" s="621"/>
    </row>
    <row r="101" spans="1:8" ht="45" customHeight="1">
      <c r="A101" s="312"/>
      <c r="B101" s="312"/>
      <c r="C101" s="83"/>
      <c r="D101" s="312"/>
      <c r="E101" s="312"/>
      <c r="F101" s="312"/>
      <c r="G101" s="312"/>
      <c r="H101" s="312"/>
    </row>
    <row r="102" spans="1:8" ht="46.5">
      <c r="A102" s="490" t="s">
        <v>96</v>
      </c>
      <c r="B102" s="490" t="s">
        <v>97</v>
      </c>
      <c r="C102" s="491" t="s">
        <v>103</v>
      </c>
      <c r="D102" s="490" t="s">
        <v>104</v>
      </c>
      <c r="E102" s="593" t="s">
        <v>105</v>
      </c>
      <c r="F102" s="593"/>
      <c r="G102" s="583" t="s">
        <v>106</v>
      </c>
      <c r="H102" s="583"/>
    </row>
    <row r="103" spans="1:8" ht="30.75">
      <c r="A103" s="90" t="s">
        <v>169</v>
      </c>
      <c r="B103" s="90">
        <v>100</v>
      </c>
      <c r="C103" s="289">
        <f>B103*0.05</f>
        <v>5</v>
      </c>
      <c r="D103" s="494">
        <f>$C103/3</f>
        <v>1.6666666666666667</v>
      </c>
      <c r="E103" s="621">
        <f>$C103/3</f>
        <v>1.6666666666666667</v>
      </c>
      <c r="F103" s="621"/>
      <c r="G103" s="621">
        <f>$C103/3</f>
        <v>1.6666666666666667</v>
      </c>
      <c r="H103" s="621"/>
    </row>
    <row r="104" spans="1:8" ht="15">
      <c r="A104" s="312"/>
      <c r="B104" s="312"/>
      <c r="C104" s="83"/>
      <c r="D104" s="312"/>
      <c r="E104" s="312"/>
      <c r="F104" s="312"/>
      <c r="G104" s="312"/>
      <c r="H104" s="312"/>
    </row>
    <row r="105" spans="1:8" ht="33" customHeight="1">
      <c r="A105" s="624" t="s">
        <v>107</v>
      </c>
      <c r="B105" s="624"/>
      <c r="C105" s="624"/>
      <c r="D105" s="624"/>
      <c r="E105" s="624"/>
      <c r="F105" s="624"/>
      <c r="G105" s="624"/>
      <c r="H105" s="624"/>
    </row>
    <row r="106" spans="1:8" ht="30.75">
      <c r="A106" s="590" t="s">
        <v>108</v>
      </c>
      <c r="B106" s="590"/>
      <c r="C106" s="590"/>
      <c r="D106" s="590"/>
      <c r="E106" s="590"/>
      <c r="F106" s="492" t="s">
        <v>9</v>
      </c>
      <c r="G106" s="492" t="s">
        <v>170</v>
      </c>
      <c r="H106" s="492" t="s">
        <v>109</v>
      </c>
    </row>
    <row r="107" spans="1:8" ht="27.75" customHeight="1">
      <c r="A107" s="572" t="s">
        <v>739</v>
      </c>
      <c r="B107" s="572"/>
      <c r="C107" s="572"/>
      <c r="D107" s="572"/>
      <c r="E107" s="572"/>
      <c r="F107" s="298">
        <f>$E$21+$A$58+$E$72+$D$100+$D$103</f>
        <v>5</v>
      </c>
      <c r="G107" s="397">
        <f>$F$21+$A$59+$F$72+$D$100+$D$103</f>
        <v>5</v>
      </c>
      <c r="H107" s="90"/>
    </row>
    <row r="108" spans="1:8" ht="27.75" customHeight="1">
      <c r="A108" s="572" t="s">
        <v>740</v>
      </c>
      <c r="B108" s="572"/>
      <c r="C108" s="572"/>
      <c r="D108" s="572"/>
      <c r="E108" s="572"/>
      <c r="F108" s="298">
        <f>$E$36+$C$58+$E$84+$E$100+$E$103</f>
        <v>5</v>
      </c>
      <c r="G108" s="397">
        <f>$F$36+$C$59+$F$84+$E$100+$E$103</f>
        <v>5</v>
      </c>
      <c r="H108" s="90"/>
    </row>
    <row r="109" spans="1:8" ht="23.25" customHeight="1">
      <c r="A109" s="572" t="s">
        <v>741</v>
      </c>
      <c r="B109" s="572"/>
      <c r="C109" s="572"/>
      <c r="D109" s="572"/>
      <c r="E109" s="572"/>
      <c r="F109" s="298">
        <f>$E$48+$E$58+$E$97+$G$100+$G$103</f>
        <v>5</v>
      </c>
      <c r="G109" s="397">
        <f>$F$48+$E$59+$F$97+$G$100+$G$103</f>
        <v>5</v>
      </c>
      <c r="H109" s="90"/>
    </row>
    <row r="110" spans="1:8" ht="27" customHeight="1">
      <c r="A110" s="572" t="s">
        <v>113</v>
      </c>
      <c r="B110" s="572"/>
      <c r="C110" s="572"/>
      <c r="D110" s="572"/>
      <c r="E110" s="572"/>
      <c r="F110" s="298">
        <f>$F$107+$F$108+$F$109</f>
        <v>15</v>
      </c>
      <c r="G110" s="397">
        <f>SUM($G$107:$G$109)</f>
        <v>15</v>
      </c>
      <c r="H110" s="90"/>
    </row>
    <row r="112" spans="1:4" ht="21">
      <c r="A112" s="235" t="s">
        <v>707</v>
      </c>
      <c r="B112" s="235"/>
      <c r="C112" s="235"/>
      <c r="D112" s="235"/>
    </row>
  </sheetData>
  <sheetProtection/>
  <mergeCells count="46">
    <mergeCell ref="A110:E110"/>
    <mergeCell ref="G99:H99"/>
    <mergeCell ref="E100:F100"/>
    <mergeCell ref="G100:H100"/>
    <mergeCell ref="E102:F102"/>
    <mergeCell ref="G102:H102"/>
    <mergeCell ref="E103:F103"/>
    <mergeCell ref="G103:H103"/>
    <mergeCell ref="E99:F99"/>
    <mergeCell ref="A105:H105"/>
    <mergeCell ref="A106:E106"/>
    <mergeCell ref="A107:E107"/>
    <mergeCell ref="A108:E108"/>
    <mergeCell ref="A109:E109"/>
    <mergeCell ref="A72:D72"/>
    <mergeCell ref="A83:D83"/>
    <mergeCell ref="A84:D84"/>
    <mergeCell ref="A96:D96"/>
    <mergeCell ref="A97:D97"/>
    <mergeCell ref="A71:D71"/>
    <mergeCell ref="A50:H50"/>
    <mergeCell ref="A55:D55"/>
    <mergeCell ref="A56:D56"/>
    <mergeCell ref="A57:B57"/>
    <mergeCell ref="C57:D57"/>
    <mergeCell ref="E57:H57"/>
    <mergeCell ref="A59:B59"/>
    <mergeCell ref="C59:D59"/>
    <mergeCell ref="E59:H59"/>
    <mergeCell ref="A61:H61"/>
    <mergeCell ref="F62:G62"/>
    <mergeCell ref="A58:B58"/>
    <mergeCell ref="C58:D58"/>
    <mergeCell ref="E58:H58"/>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8.xml><?xml version="1.0" encoding="utf-8"?>
<worksheet xmlns="http://schemas.openxmlformats.org/spreadsheetml/2006/main" xmlns:r="http://schemas.openxmlformats.org/officeDocument/2006/relationships">
  <sheetPr>
    <tabColor theme="7"/>
  </sheetPr>
  <dimension ref="A1:H107"/>
  <sheetViews>
    <sheetView zoomScale="85" zoomScaleNormal="85" zoomScalePageLayoutView="0" workbookViewId="0" topLeftCell="A88">
      <selection activeCell="D28" sqref="D28"/>
    </sheetView>
  </sheetViews>
  <sheetFormatPr defaultColWidth="10.625" defaultRowHeight="16.5"/>
  <cols>
    <col min="1" max="1" width="6.50390625" style="1" customWidth="1"/>
    <col min="2" max="2" width="28.00390625" style="1" customWidth="1"/>
    <col min="3" max="3" width="9.00390625" style="1" customWidth="1"/>
    <col min="4" max="4" width="59.25390625" style="1" customWidth="1"/>
    <col min="5" max="5" width="5.625" style="1" customWidth="1"/>
    <col min="6" max="6" width="6.50390625" style="1" customWidth="1"/>
    <col min="7" max="7" width="7.75390625" style="1" customWidth="1"/>
    <col min="8" max="8" width="7.875" style="1" customWidth="1"/>
    <col min="9" max="9" width="10.625" style="1" customWidth="1"/>
    <col min="10" max="16384" width="10.625" style="1" customWidth="1"/>
  </cols>
  <sheetData>
    <row r="1" spans="1:8" ht="46.5" customHeight="1">
      <c r="A1" s="568" t="s">
        <v>940</v>
      </c>
      <c r="B1" s="569"/>
      <c r="C1" s="569"/>
      <c r="D1" s="569"/>
      <c r="E1" s="569"/>
      <c r="F1" s="569"/>
      <c r="G1" s="569"/>
      <c r="H1" s="569"/>
    </row>
    <row r="2" spans="1:8" ht="21" customHeight="1" thickBot="1">
      <c r="A2" s="570" t="s">
        <v>585</v>
      </c>
      <c r="B2" s="570"/>
      <c r="C2" s="570"/>
      <c r="D2" s="570"/>
      <c r="E2" s="570"/>
      <c r="F2" s="570"/>
      <c r="G2" s="570"/>
      <c r="H2" s="570"/>
    </row>
    <row r="3" spans="1:8" ht="33" customHeight="1" thickBot="1" thickTop="1">
      <c r="A3" s="79" t="s">
        <v>2</v>
      </c>
      <c r="B3" s="80"/>
      <c r="C3" s="81"/>
      <c r="D3" s="502" t="s">
        <v>116</v>
      </c>
      <c r="E3" s="83"/>
      <c r="F3" s="571" t="s">
        <v>713</v>
      </c>
      <c r="G3" s="571"/>
      <c r="H3" s="84">
        <f>$C$3+$C$23+$C$38</f>
        <v>0</v>
      </c>
    </row>
    <row r="4" spans="1:8" ht="110.25" thickBot="1" thickTop="1">
      <c r="A4" s="252" t="s">
        <v>5</v>
      </c>
      <c r="B4" s="252" t="s">
        <v>6</v>
      </c>
      <c r="C4" s="253" t="s">
        <v>7</v>
      </c>
      <c r="D4" s="85" t="s">
        <v>8</v>
      </c>
      <c r="E4" s="86" t="s">
        <v>118</v>
      </c>
      <c r="F4" s="87" t="s">
        <v>119</v>
      </c>
      <c r="G4" s="87" t="s">
        <v>120</v>
      </c>
      <c r="H4" s="87" t="s">
        <v>121</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ustomHeight="1">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93">
      <c r="A10" s="254">
        <v>6</v>
      </c>
      <c r="B10" s="88" t="s">
        <v>23</v>
      </c>
      <c r="C10" s="254">
        <v>10</v>
      </c>
      <c r="D10" s="92" t="s">
        <v>126</v>
      </c>
      <c r="E10" s="258"/>
      <c r="F10" s="256"/>
      <c r="G10" s="90"/>
      <c r="H10" s="254"/>
    </row>
    <row r="11" spans="1:8" ht="78" customHeight="1">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9.5" customHeight="1">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958</v>
      </c>
    </row>
    <row r="15" spans="1:8" ht="62.25">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46.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spans="1:8" ht="15.75" thickBot="1">
      <c r="A22" s="312"/>
      <c r="B22" s="312"/>
      <c r="C22" s="312"/>
      <c r="D22" s="312"/>
      <c r="E22" s="312"/>
      <c r="F22" s="312"/>
      <c r="G22" s="312"/>
      <c r="H22" s="312"/>
    </row>
    <row r="23" spans="1:8" ht="21" customHeight="1" thickBot="1" thickTop="1">
      <c r="A23" s="79" t="s">
        <v>47</v>
      </c>
      <c r="B23" s="80"/>
      <c r="C23" s="81"/>
      <c r="D23" s="502" t="s">
        <v>116</v>
      </c>
      <c r="E23" s="83"/>
      <c r="F23" s="83"/>
      <c r="G23" s="83"/>
      <c r="H23" s="83"/>
    </row>
    <row r="24" spans="1:8" ht="110.25" thickBot="1" thickTop="1">
      <c r="A24" s="252" t="s">
        <v>5</v>
      </c>
      <c r="B24" s="252" t="s">
        <v>6</v>
      </c>
      <c r="C24" s="253" t="s">
        <v>7</v>
      </c>
      <c r="D24" s="85" t="s">
        <v>8</v>
      </c>
      <c r="E24" s="86" t="s">
        <v>118</v>
      </c>
      <c r="F24" s="87" t="s">
        <v>119</v>
      </c>
      <c r="G24" s="87" t="s">
        <v>120</v>
      </c>
      <c r="H24" s="87" t="s">
        <v>121</v>
      </c>
    </row>
    <row r="25" spans="1:8" ht="47.25" thickTop="1">
      <c r="A25" s="254">
        <v>1</v>
      </c>
      <c r="B25" s="303" t="s">
        <v>48</v>
      </c>
      <c r="C25" s="303">
        <v>20</v>
      </c>
      <c r="D25" s="99" t="s">
        <v>130</v>
      </c>
      <c r="E25" s="315"/>
      <c r="F25" s="316"/>
      <c r="G25" s="303"/>
      <c r="H25" s="303"/>
    </row>
    <row r="26" spans="1:8" ht="46.5">
      <c r="A26" s="254">
        <v>2</v>
      </c>
      <c r="B26" s="93" t="s">
        <v>50</v>
      </c>
      <c r="C26" s="303">
        <v>20</v>
      </c>
      <c r="D26" s="99" t="s">
        <v>130</v>
      </c>
      <c r="E26" s="317"/>
      <c r="F26" s="316"/>
      <c r="G26" s="303"/>
      <c r="H26" s="303"/>
    </row>
    <row r="27" spans="1:8" ht="248.25">
      <c r="A27" s="254">
        <v>3</v>
      </c>
      <c r="B27" s="303" t="s">
        <v>51</v>
      </c>
      <c r="C27" s="303">
        <v>20</v>
      </c>
      <c r="D27" s="265" t="s">
        <v>995</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78">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93">
      <c r="A33" s="254">
        <v>9</v>
      </c>
      <c r="B33" s="93" t="s">
        <v>64</v>
      </c>
      <c r="C33" s="303">
        <v>15</v>
      </c>
      <c r="D33" s="340" t="s">
        <v>136</v>
      </c>
      <c r="E33" s="317"/>
      <c r="F33" s="316"/>
      <c r="G33" s="303"/>
      <c r="H33" s="303"/>
    </row>
    <row r="34" spans="1:8" ht="156" thickBot="1">
      <c r="A34" s="254">
        <v>10</v>
      </c>
      <c r="B34" s="93" t="s">
        <v>973</v>
      </c>
      <c r="C34" s="303" t="s">
        <v>32</v>
      </c>
      <c r="D34" s="99" t="s">
        <v>974</v>
      </c>
      <c r="E34" s="318"/>
      <c r="F34" s="316"/>
      <c r="G34" s="303"/>
      <c r="H34" s="93" t="s">
        <v>958</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75" thickBot="1">
      <c r="A37" s="312"/>
      <c r="B37" s="312"/>
      <c r="C37" s="312"/>
      <c r="D37" s="312"/>
      <c r="E37" s="312"/>
      <c r="F37" s="312"/>
      <c r="G37" s="312"/>
      <c r="H37" s="312"/>
    </row>
    <row r="38" spans="1:8" ht="17.25" thickBot="1" thickTop="1">
      <c r="A38" s="79" t="s">
        <v>68</v>
      </c>
      <c r="B38" s="80"/>
      <c r="C38" s="81"/>
      <c r="D38" s="502" t="s">
        <v>116</v>
      </c>
      <c r="E38" s="83"/>
      <c r="F38" s="83"/>
      <c r="G38" s="83"/>
      <c r="H38" s="83"/>
    </row>
    <row r="39" spans="1:8" ht="110.25" thickBot="1" thickTop="1">
      <c r="A39" s="252" t="s">
        <v>5</v>
      </c>
      <c r="B39" s="252" t="s">
        <v>6</v>
      </c>
      <c r="C39" s="253" t="s">
        <v>7</v>
      </c>
      <c r="D39" s="85" t="s">
        <v>8</v>
      </c>
      <c r="E39" s="86" t="s">
        <v>118</v>
      </c>
      <c r="F39" s="87" t="s">
        <v>119</v>
      </c>
      <c r="G39" s="87" t="s">
        <v>120</v>
      </c>
      <c r="H39" s="87" t="s">
        <v>121</v>
      </c>
    </row>
    <row r="40" spans="1:8" ht="47.25" thickTop="1">
      <c r="A40" s="254">
        <v>1</v>
      </c>
      <c r="B40" s="93" t="s">
        <v>69</v>
      </c>
      <c r="C40" s="93">
        <v>30</v>
      </c>
      <c r="D40" s="99" t="s">
        <v>70</v>
      </c>
      <c r="E40" s="315"/>
      <c r="F40" s="316"/>
      <c r="G40" s="303"/>
      <c r="H40" s="303"/>
    </row>
    <row r="41" spans="1:8" ht="336" customHeight="1">
      <c r="A41" s="254">
        <v>2</v>
      </c>
      <c r="B41" s="93" t="s">
        <v>71</v>
      </c>
      <c r="C41" s="93">
        <v>20</v>
      </c>
      <c r="D41" s="99" t="s">
        <v>72</v>
      </c>
      <c r="E41" s="317"/>
      <c r="F41" s="316"/>
      <c r="G41" s="303"/>
      <c r="H41" s="303"/>
    </row>
    <row r="42" spans="1:8" ht="222.75" customHeight="1">
      <c r="A42" s="254">
        <v>3</v>
      </c>
      <c r="B42" s="93" t="s">
        <v>73</v>
      </c>
      <c r="C42" s="93">
        <v>30</v>
      </c>
      <c r="D42" s="99" t="s">
        <v>74</v>
      </c>
      <c r="E42" s="317"/>
      <c r="F42" s="316"/>
      <c r="G42" s="303"/>
      <c r="H42" s="93" t="s">
        <v>75</v>
      </c>
    </row>
    <row r="43" spans="1:8" ht="96.75" customHeight="1">
      <c r="A43" s="254">
        <v>4</v>
      </c>
      <c r="B43" s="93" t="s">
        <v>76</v>
      </c>
      <c r="C43" s="93">
        <v>10</v>
      </c>
      <c r="D43" s="99" t="s">
        <v>137</v>
      </c>
      <c r="E43" s="317"/>
      <c r="F43" s="316"/>
      <c r="G43" s="303"/>
      <c r="H43" s="303"/>
    </row>
    <row r="44" spans="1:8" ht="234">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41" thickBot="1">
      <c r="A46" s="254">
        <v>7</v>
      </c>
      <c r="B46" s="93" t="s">
        <v>82</v>
      </c>
      <c r="C46" s="90" t="s">
        <v>32</v>
      </c>
      <c r="D46" s="99" t="s">
        <v>83</v>
      </c>
      <c r="E46" s="318"/>
      <c r="F46" s="316"/>
      <c r="G46" s="303"/>
      <c r="H46" s="93" t="s">
        <v>958</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312"/>
      <c r="D49" s="312"/>
      <c r="E49" s="312"/>
      <c r="F49" s="312"/>
      <c r="G49" s="312"/>
      <c r="H49" s="312"/>
    </row>
    <row r="50" spans="1:8" ht="15.75">
      <c r="A50" s="616" t="s">
        <v>588</v>
      </c>
      <c r="B50" s="616"/>
      <c r="C50" s="616"/>
      <c r="D50" s="616"/>
      <c r="E50" s="616"/>
      <c r="F50" s="616"/>
      <c r="G50" s="616"/>
      <c r="H50" s="616"/>
    </row>
    <row r="51" spans="1:8" ht="109.5" thickBot="1">
      <c r="A51" s="252" t="s">
        <v>5</v>
      </c>
      <c r="B51" s="252" t="s">
        <v>6</v>
      </c>
      <c r="C51" s="252" t="s">
        <v>7</v>
      </c>
      <c r="D51" s="85" t="s">
        <v>8</v>
      </c>
      <c r="E51" s="86" t="s">
        <v>118</v>
      </c>
      <c r="F51" s="87" t="s">
        <v>119</v>
      </c>
      <c r="G51" s="87" t="s">
        <v>120</v>
      </c>
      <c r="H51" s="87" t="s">
        <v>121</v>
      </c>
    </row>
    <row r="52" spans="1:8" s="76" customFormat="1" ht="170.25" customHeight="1" thickTop="1">
      <c r="A52" s="504">
        <v>1</v>
      </c>
      <c r="B52" s="93" t="s">
        <v>511</v>
      </c>
      <c r="C52" s="504">
        <v>20</v>
      </c>
      <c r="D52" s="400" t="s">
        <v>959</v>
      </c>
      <c r="E52" s="366"/>
      <c r="F52" s="342"/>
      <c r="G52" s="498"/>
      <c r="H52" s="498"/>
    </row>
    <row r="53" spans="1:8" s="76" customFormat="1" ht="399.75">
      <c r="A53" s="504">
        <v>2</v>
      </c>
      <c r="B53" s="88" t="s">
        <v>512</v>
      </c>
      <c r="C53" s="504">
        <v>40</v>
      </c>
      <c r="D53" s="279" t="s">
        <v>968</v>
      </c>
      <c r="E53" s="367"/>
      <c r="F53" s="342"/>
      <c r="G53" s="498"/>
      <c r="H53" s="498"/>
    </row>
    <row r="54" spans="1:8" s="76" customFormat="1" ht="408.75" customHeight="1" thickBot="1">
      <c r="A54" s="504">
        <v>3</v>
      </c>
      <c r="B54" s="88" t="s">
        <v>513</v>
      </c>
      <c r="C54" s="504">
        <v>40</v>
      </c>
      <c r="D54" s="279" t="s">
        <v>514</v>
      </c>
      <c r="E54" s="497"/>
      <c r="F54" s="342"/>
      <c r="G54" s="498"/>
      <c r="H54" s="498"/>
    </row>
    <row r="55" spans="1:8" ht="358.5" customHeight="1" thickTop="1">
      <c r="A55" s="507">
        <v>4</v>
      </c>
      <c r="B55" s="508" t="s">
        <v>515</v>
      </c>
      <c r="C55" s="507">
        <v>30</v>
      </c>
      <c r="D55" s="509" t="s">
        <v>516</v>
      </c>
      <c r="E55" s="510"/>
      <c r="F55" s="511"/>
      <c r="G55" s="501"/>
      <c r="H55" s="498"/>
    </row>
    <row r="56" spans="1:8" ht="109.5" thickBot="1">
      <c r="A56" s="504">
        <v>5</v>
      </c>
      <c r="B56" s="88" t="s">
        <v>517</v>
      </c>
      <c r="C56" s="504">
        <v>20</v>
      </c>
      <c r="D56" s="400" t="s">
        <v>518</v>
      </c>
      <c r="E56" s="497"/>
      <c r="F56" s="342"/>
      <c r="G56" s="498"/>
      <c r="H56" s="498"/>
    </row>
    <row r="57" spans="1:8" ht="21.75" customHeight="1" thickTop="1">
      <c r="A57" s="572" t="s">
        <v>45</v>
      </c>
      <c r="B57" s="572"/>
      <c r="C57" s="572"/>
      <c r="D57" s="572"/>
      <c r="E57" s="96">
        <f>MIN(100,IF($E$52+$E$56&gt;100,100,$E$52+$E$53+$E$54+$E$55+$E$56))</f>
        <v>0</v>
      </c>
      <c r="F57" s="96">
        <f>MIN(100,IF($F$52+$F$56&gt;100,100,$F$52+$F$53+$F$54+$F$55+$F$56))</f>
        <v>0</v>
      </c>
      <c r="G57" s="161"/>
      <c r="H57" s="90"/>
    </row>
    <row r="58" spans="1:8" ht="14.25" customHeight="1">
      <c r="A58" s="572" t="s">
        <v>86</v>
      </c>
      <c r="B58" s="572"/>
      <c r="C58" s="572"/>
      <c r="D58" s="572"/>
      <c r="E58" s="106">
        <f>$E$57*0.15</f>
        <v>0</v>
      </c>
      <c r="F58" s="106">
        <f>$F$57*0.15</f>
        <v>0</v>
      </c>
      <c r="G58" s="95"/>
      <c r="H58" s="95"/>
    </row>
    <row r="59" spans="1:8" ht="32.25" customHeight="1">
      <c r="A59" s="627" t="s">
        <v>157</v>
      </c>
      <c r="B59" s="627"/>
      <c r="C59" s="627" t="s">
        <v>158</v>
      </c>
      <c r="D59" s="627"/>
      <c r="E59" s="627" t="s">
        <v>159</v>
      </c>
      <c r="F59" s="627"/>
      <c r="G59" s="627"/>
      <c r="H59" s="627"/>
    </row>
    <row r="60" spans="1:8" ht="14.25" customHeight="1">
      <c r="A60" s="572">
        <f>$E$58/3</f>
        <v>0</v>
      </c>
      <c r="B60" s="572"/>
      <c r="C60" s="572">
        <f>$E$58/3</f>
        <v>0</v>
      </c>
      <c r="D60" s="572"/>
      <c r="E60" s="572">
        <f>$E$58/3</f>
        <v>0</v>
      </c>
      <c r="F60" s="572"/>
      <c r="G60" s="572"/>
      <c r="H60" s="572"/>
    </row>
    <row r="61" spans="1:8" ht="15">
      <c r="A61" s="572">
        <f>$F$58/3</f>
        <v>0</v>
      </c>
      <c r="B61" s="572"/>
      <c r="C61" s="572">
        <f>$F$58/3</f>
        <v>0</v>
      </c>
      <c r="D61" s="572"/>
      <c r="E61" s="572">
        <f>$F$58/3</f>
        <v>0</v>
      </c>
      <c r="F61" s="572"/>
      <c r="G61" s="572"/>
      <c r="H61" s="572"/>
    </row>
    <row r="62" spans="1:8" ht="32.25" customHeight="1">
      <c r="A62" s="312"/>
      <c r="B62" s="312"/>
      <c r="C62" s="312"/>
      <c r="D62" s="312"/>
      <c r="E62" s="312"/>
      <c r="F62" s="312"/>
      <c r="G62" s="312"/>
      <c r="H62" s="312"/>
    </row>
    <row r="63" spans="1:8" ht="30.75" customHeight="1" thickBot="1">
      <c r="A63" s="617" t="s">
        <v>787</v>
      </c>
      <c r="B63" s="617"/>
      <c r="C63" s="617"/>
      <c r="D63" s="617"/>
      <c r="E63" s="617"/>
      <c r="F63" s="617"/>
      <c r="G63" s="617"/>
      <c r="H63" s="617"/>
    </row>
    <row r="64" spans="1:8" ht="33.75" customHeight="1" thickBot="1" thickTop="1">
      <c r="A64" s="79" t="s">
        <v>2</v>
      </c>
      <c r="B64" s="80"/>
      <c r="C64" s="81"/>
      <c r="D64" s="502" t="s">
        <v>733</v>
      </c>
      <c r="E64" s="83"/>
      <c r="F64" s="571" t="s">
        <v>734</v>
      </c>
      <c r="G64" s="571"/>
      <c r="H64" s="506">
        <f>C64+C74+C84</f>
        <v>0</v>
      </c>
    </row>
    <row r="65" spans="1:8" s="78" customFormat="1" ht="110.25" thickBot="1" thickTop="1">
      <c r="A65" s="252" t="s">
        <v>5</v>
      </c>
      <c r="B65" s="252" t="s">
        <v>6</v>
      </c>
      <c r="C65" s="253" t="s">
        <v>7</v>
      </c>
      <c r="D65" s="85" t="s">
        <v>8</v>
      </c>
      <c r="E65" s="86" t="s">
        <v>118</v>
      </c>
      <c r="F65" s="87" t="s">
        <v>119</v>
      </c>
      <c r="G65" s="87" t="s">
        <v>120</v>
      </c>
      <c r="H65" s="87" t="s">
        <v>121</v>
      </c>
    </row>
    <row r="66" spans="1:8" s="78" customFormat="1" ht="93.75" thickTop="1">
      <c r="A66" s="90">
        <v>1</v>
      </c>
      <c r="B66" s="90" t="s">
        <v>174</v>
      </c>
      <c r="C66" s="90" t="s">
        <v>175</v>
      </c>
      <c r="D66" s="344" t="s">
        <v>942</v>
      </c>
      <c r="E66" s="255"/>
      <c r="F66" s="256"/>
      <c r="G66" s="90"/>
      <c r="H66" s="254"/>
    </row>
    <row r="67" spans="1:8" s="78" customFormat="1" ht="156">
      <c r="A67" s="90">
        <v>2</v>
      </c>
      <c r="B67" s="90" t="s">
        <v>519</v>
      </c>
      <c r="C67" s="90" t="s">
        <v>175</v>
      </c>
      <c r="D67" s="344" t="s">
        <v>943</v>
      </c>
      <c r="E67" s="258"/>
      <c r="F67" s="256"/>
      <c r="G67" s="90"/>
      <c r="H67" s="254"/>
    </row>
    <row r="68" spans="1:8" s="78" customFormat="1" ht="140.25">
      <c r="A68" s="254">
        <v>3</v>
      </c>
      <c r="B68" s="90" t="s">
        <v>520</v>
      </c>
      <c r="C68" s="90" t="s">
        <v>175</v>
      </c>
      <c r="D68" s="344" t="s">
        <v>944</v>
      </c>
      <c r="E68" s="258"/>
      <c r="F68" s="256"/>
      <c r="G68" s="90"/>
      <c r="H68" s="254"/>
    </row>
    <row r="69" spans="1:8" s="78" customFormat="1" ht="140.25">
      <c r="A69" s="254">
        <v>4</v>
      </c>
      <c r="B69" s="90" t="s">
        <v>179</v>
      </c>
      <c r="C69" s="90" t="s">
        <v>175</v>
      </c>
      <c r="D69" s="344" t="s">
        <v>945</v>
      </c>
      <c r="E69" s="258"/>
      <c r="F69" s="256"/>
      <c r="G69" s="90"/>
      <c r="H69" s="254"/>
    </row>
    <row r="70" spans="1:8" ht="14.25" customHeight="1" thickBot="1">
      <c r="A70" s="254">
        <v>5</v>
      </c>
      <c r="B70" s="90" t="s">
        <v>521</v>
      </c>
      <c r="C70" s="90" t="s">
        <v>175</v>
      </c>
      <c r="D70" s="344" t="s">
        <v>946</v>
      </c>
      <c r="E70" s="264"/>
      <c r="F70" s="256"/>
      <c r="G70" s="90"/>
      <c r="H70" s="254"/>
    </row>
    <row r="71" spans="1:8" ht="13.5" customHeight="1" thickTop="1">
      <c r="A71" s="572" t="s">
        <v>45</v>
      </c>
      <c r="B71" s="572"/>
      <c r="C71" s="572"/>
      <c r="D71" s="572"/>
      <c r="E71" s="96">
        <f>MIN(100,IF($E$66+$E$70&gt;100,100,$E$66+$E$67+$E$68+$E$69+$E$70))</f>
        <v>0</v>
      </c>
      <c r="F71" s="96">
        <f>MIN(100,IF($F$66+$F$70&gt;100,100,$F$66+$F$67+$F$68+$F$69+$F$70))</f>
        <v>0</v>
      </c>
      <c r="G71" s="90"/>
      <c r="H71" s="90"/>
    </row>
    <row r="72" spans="1:8" ht="15">
      <c r="A72" s="572" t="s">
        <v>93</v>
      </c>
      <c r="B72" s="572"/>
      <c r="C72" s="572"/>
      <c r="D72" s="572"/>
      <c r="E72" s="98">
        <f>$E$71*$C$64</f>
        <v>0</v>
      </c>
      <c r="F72" s="98">
        <f>$F$71*$C$64</f>
        <v>0</v>
      </c>
      <c r="G72" s="90"/>
      <c r="H72" s="90"/>
    </row>
    <row r="73" spans="1:8" ht="15.75" thickBot="1">
      <c r="A73" s="312"/>
      <c r="B73" s="312"/>
      <c r="C73" s="312"/>
      <c r="D73" s="312"/>
      <c r="E73" s="312"/>
      <c r="F73" s="312"/>
      <c r="G73" s="312"/>
      <c r="H73" s="312"/>
    </row>
    <row r="74" spans="1:8" ht="16.5" thickBot="1" thickTop="1">
      <c r="A74" s="79" t="s">
        <v>47</v>
      </c>
      <c r="B74" s="80"/>
      <c r="C74" s="81"/>
      <c r="D74" s="502" t="s">
        <v>733</v>
      </c>
      <c r="E74" s="83"/>
      <c r="F74" s="83"/>
      <c r="G74" s="83"/>
      <c r="H74" s="83"/>
    </row>
    <row r="75" spans="1:8" ht="110.25" thickBot="1" thickTop="1">
      <c r="A75" s="252" t="s">
        <v>5</v>
      </c>
      <c r="B75" s="252" t="s">
        <v>6</v>
      </c>
      <c r="C75" s="253" t="s">
        <v>7</v>
      </c>
      <c r="D75" s="85" t="s">
        <v>8</v>
      </c>
      <c r="E75" s="86" t="s">
        <v>118</v>
      </c>
      <c r="F75" s="87" t="s">
        <v>119</v>
      </c>
      <c r="G75" s="87" t="s">
        <v>120</v>
      </c>
      <c r="H75" s="87" t="s">
        <v>121</v>
      </c>
    </row>
    <row r="76" spans="1:8" ht="141" thickTop="1">
      <c r="A76" s="285">
        <v>1</v>
      </c>
      <c r="B76" s="90" t="s">
        <v>184</v>
      </c>
      <c r="C76" s="90" t="s">
        <v>175</v>
      </c>
      <c r="D76" s="512" t="s">
        <v>947</v>
      </c>
      <c r="E76" s="315"/>
      <c r="F76" s="316"/>
      <c r="G76" s="303"/>
      <c r="H76" s="303"/>
    </row>
    <row r="77" spans="1:8" ht="78">
      <c r="A77" s="285">
        <v>2</v>
      </c>
      <c r="B77" s="90" t="s">
        <v>186</v>
      </c>
      <c r="C77" s="90" t="s">
        <v>175</v>
      </c>
      <c r="D77" s="512" t="s">
        <v>948</v>
      </c>
      <c r="E77" s="317"/>
      <c r="F77" s="316"/>
      <c r="G77" s="303"/>
      <c r="H77" s="303"/>
    </row>
    <row r="78" spans="1:8" ht="202.5">
      <c r="A78" s="285">
        <v>3</v>
      </c>
      <c r="B78" s="90" t="s">
        <v>188</v>
      </c>
      <c r="C78" s="90" t="s">
        <v>175</v>
      </c>
      <c r="D78" s="512" t="s">
        <v>949</v>
      </c>
      <c r="E78" s="317"/>
      <c r="F78" s="316"/>
      <c r="G78" s="303"/>
      <c r="H78" s="303"/>
    </row>
    <row r="79" spans="1:8" ht="164.25" customHeight="1">
      <c r="A79" s="285">
        <v>4</v>
      </c>
      <c r="B79" s="90" t="s">
        <v>522</v>
      </c>
      <c r="C79" s="90" t="s">
        <v>175</v>
      </c>
      <c r="D79" s="512" t="s">
        <v>950</v>
      </c>
      <c r="E79" s="317"/>
      <c r="F79" s="316"/>
      <c r="G79" s="303"/>
      <c r="H79" s="303"/>
    </row>
    <row r="80" spans="1:8" ht="14.25" customHeight="1" thickBot="1">
      <c r="A80" s="285">
        <v>5</v>
      </c>
      <c r="B80" s="90" t="s">
        <v>191</v>
      </c>
      <c r="C80" s="90" t="s">
        <v>175</v>
      </c>
      <c r="D80" s="512" t="s">
        <v>951</v>
      </c>
      <c r="E80" s="318"/>
      <c r="F80" s="316"/>
      <c r="G80" s="303"/>
      <c r="H80" s="303"/>
    </row>
    <row r="81" spans="1:8" ht="13.5" customHeight="1" thickTop="1">
      <c r="A81" s="572" t="s">
        <v>45</v>
      </c>
      <c r="B81" s="572"/>
      <c r="C81" s="572"/>
      <c r="D81" s="572"/>
      <c r="E81" s="96">
        <f>MIN(100,IF($E$76+$E$80&gt;100,100,$E$76+$E$77+$E$78+$E$79+$E$80))</f>
        <v>0</v>
      </c>
      <c r="F81" s="96">
        <f>MIN(100,IF($F$76+$F$80&gt;100,100,$F$76+$F$77+$F$78+$F$79+$F$80))</f>
        <v>0</v>
      </c>
      <c r="G81" s="90"/>
      <c r="H81" s="90"/>
    </row>
    <row r="82" spans="1:8" ht="15">
      <c r="A82" s="572" t="s">
        <v>94</v>
      </c>
      <c r="B82" s="572"/>
      <c r="C82" s="572"/>
      <c r="D82" s="572"/>
      <c r="E82" s="98">
        <f>$E$81*$C$74</f>
        <v>0</v>
      </c>
      <c r="F82" s="98">
        <f>$F$81*$C$74</f>
        <v>0</v>
      </c>
      <c r="G82" s="90"/>
      <c r="H82" s="90"/>
    </row>
    <row r="83" spans="1:8" ht="15.75" thickBot="1">
      <c r="A83" s="312"/>
      <c r="B83" s="312"/>
      <c r="C83" s="312"/>
      <c r="D83" s="312"/>
      <c r="E83" s="312"/>
      <c r="F83" s="312"/>
      <c r="G83" s="312"/>
      <c r="H83" s="312"/>
    </row>
    <row r="84" spans="1:8" ht="16.5" thickBot="1" thickTop="1">
      <c r="A84" s="79" t="s">
        <v>68</v>
      </c>
      <c r="B84" s="80"/>
      <c r="C84" s="81"/>
      <c r="D84" s="502" t="s">
        <v>733</v>
      </c>
      <c r="E84" s="83"/>
      <c r="F84" s="83"/>
      <c r="G84" s="83"/>
      <c r="H84" s="83"/>
    </row>
    <row r="85" spans="1:8" ht="110.25" thickBot="1" thickTop="1">
      <c r="A85" s="252" t="s">
        <v>5</v>
      </c>
      <c r="B85" s="252" t="s">
        <v>6</v>
      </c>
      <c r="C85" s="253" t="s">
        <v>7</v>
      </c>
      <c r="D85" s="85" t="s">
        <v>8</v>
      </c>
      <c r="E85" s="86" t="s">
        <v>118</v>
      </c>
      <c r="F85" s="87" t="s">
        <v>119</v>
      </c>
      <c r="G85" s="87" t="s">
        <v>120</v>
      </c>
      <c r="H85" s="87" t="s">
        <v>121</v>
      </c>
    </row>
    <row r="86" spans="1:8" ht="265.5" thickTop="1">
      <c r="A86" s="285">
        <v>1</v>
      </c>
      <c r="B86" s="93" t="s">
        <v>523</v>
      </c>
      <c r="C86" s="90" t="s">
        <v>657</v>
      </c>
      <c r="D86" s="512" t="s">
        <v>952</v>
      </c>
      <c r="E86" s="315"/>
      <c r="F86" s="316"/>
      <c r="G86" s="303"/>
      <c r="H86" s="303"/>
    </row>
    <row r="87" spans="1:8" ht="78">
      <c r="A87" s="285">
        <v>2</v>
      </c>
      <c r="B87" s="93" t="s">
        <v>941</v>
      </c>
      <c r="C87" s="90" t="s">
        <v>175</v>
      </c>
      <c r="D87" s="512" t="s">
        <v>953</v>
      </c>
      <c r="E87" s="317"/>
      <c r="F87" s="316"/>
      <c r="G87" s="303"/>
      <c r="H87" s="303"/>
    </row>
    <row r="88" spans="1:8" ht="62.25">
      <c r="A88" s="285">
        <v>3</v>
      </c>
      <c r="B88" s="93" t="s">
        <v>196</v>
      </c>
      <c r="C88" s="90" t="s">
        <v>208</v>
      </c>
      <c r="D88" s="512" t="s">
        <v>954</v>
      </c>
      <c r="E88" s="317"/>
      <c r="F88" s="316"/>
      <c r="G88" s="303"/>
      <c r="H88" s="303"/>
    </row>
    <row r="89" spans="1:8" ht="168.75" customHeight="1">
      <c r="A89" s="285">
        <v>4</v>
      </c>
      <c r="B89" s="93" t="s">
        <v>198</v>
      </c>
      <c r="C89" s="90" t="s">
        <v>208</v>
      </c>
      <c r="D89" s="513" t="s">
        <v>955</v>
      </c>
      <c r="E89" s="317"/>
      <c r="F89" s="316"/>
      <c r="G89" s="303"/>
      <c r="H89" s="303"/>
    </row>
    <row r="90" spans="1:8" ht="14.25" customHeight="1" thickBot="1">
      <c r="A90" s="285">
        <v>5</v>
      </c>
      <c r="B90" s="93" t="s">
        <v>524</v>
      </c>
      <c r="C90" s="90" t="s">
        <v>208</v>
      </c>
      <c r="D90" s="512" t="s">
        <v>956</v>
      </c>
      <c r="E90" s="318"/>
      <c r="F90" s="316"/>
      <c r="G90" s="303"/>
      <c r="H90" s="303"/>
    </row>
    <row r="91" spans="1:8" ht="13.5" customHeight="1" thickTop="1">
      <c r="A91" s="572" t="s">
        <v>45</v>
      </c>
      <c r="B91" s="572"/>
      <c r="C91" s="572"/>
      <c r="D91" s="572"/>
      <c r="E91" s="96">
        <f>MIN(100,IF($E$86+$E$90&gt;100,100,$E$86+$E$87+$E$88+$E$89+$E$90))</f>
        <v>0</v>
      </c>
      <c r="F91" s="96">
        <f>MIN(100,IF($F$86+$F$90&gt;100,100,$F$86+$F$87+$F$88+$F$89+$F$90))</f>
        <v>0</v>
      </c>
      <c r="G91" s="90"/>
      <c r="H91" s="90"/>
    </row>
    <row r="92" spans="1:8" ht="15">
      <c r="A92" s="572" t="s">
        <v>95</v>
      </c>
      <c r="B92" s="572"/>
      <c r="C92" s="572"/>
      <c r="D92" s="572"/>
      <c r="E92" s="98">
        <f>$E$91*$C$84</f>
        <v>0</v>
      </c>
      <c r="F92" s="98">
        <f>$F$91*$C$84</f>
        <v>0</v>
      </c>
      <c r="G92" s="90"/>
      <c r="H92" s="90"/>
    </row>
    <row r="93" spans="1:8" ht="15">
      <c r="A93" s="312"/>
      <c r="B93" s="312"/>
      <c r="C93" s="312"/>
      <c r="D93" s="312"/>
      <c r="E93" s="312"/>
      <c r="F93" s="312"/>
      <c r="G93" s="312"/>
      <c r="H93" s="312"/>
    </row>
    <row r="94" spans="1:8" ht="46.5">
      <c r="A94" s="499" t="s">
        <v>96</v>
      </c>
      <c r="B94" s="499" t="s">
        <v>97</v>
      </c>
      <c r="C94" s="499" t="s">
        <v>98</v>
      </c>
      <c r="D94" s="499" t="s">
        <v>99</v>
      </c>
      <c r="E94" s="593" t="s">
        <v>100</v>
      </c>
      <c r="F94" s="593"/>
      <c r="G94" s="583" t="s">
        <v>101</v>
      </c>
      <c r="H94" s="583"/>
    </row>
    <row r="95" spans="1:8" ht="62.25">
      <c r="A95" s="90" t="s">
        <v>102</v>
      </c>
      <c r="B95" s="90">
        <v>100</v>
      </c>
      <c r="C95" s="289">
        <f>B95*0.1</f>
        <v>10</v>
      </c>
      <c r="D95" s="503">
        <f>$C$95/3</f>
        <v>3.3333333333333335</v>
      </c>
      <c r="E95" s="621">
        <f>$C$95/3</f>
        <v>3.3333333333333335</v>
      </c>
      <c r="F95" s="621"/>
      <c r="G95" s="621">
        <f>$C$95/3</f>
        <v>3.3333333333333335</v>
      </c>
      <c r="H95" s="621"/>
    </row>
    <row r="96" spans="1:8" ht="15">
      <c r="A96" s="312"/>
      <c r="B96" s="312"/>
      <c r="C96" s="312"/>
      <c r="D96" s="312"/>
      <c r="E96" s="312"/>
      <c r="F96" s="312"/>
      <c r="G96" s="312"/>
      <c r="H96" s="312"/>
    </row>
    <row r="97" spans="1:8" ht="46.5">
      <c r="A97" s="499" t="s">
        <v>96</v>
      </c>
      <c r="B97" s="499" t="s">
        <v>97</v>
      </c>
      <c r="C97" s="374" t="s">
        <v>103</v>
      </c>
      <c r="D97" s="499" t="s">
        <v>104</v>
      </c>
      <c r="E97" s="593" t="s">
        <v>105</v>
      </c>
      <c r="F97" s="593"/>
      <c r="G97" s="583" t="s">
        <v>106</v>
      </c>
      <c r="H97" s="583"/>
    </row>
    <row r="98" spans="1:8" ht="46.5">
      <c r="A98" s="90" t="s">
        <v>169</v>
      </c>
      <c r="B98" s="90">
        <v>100</v>
      </c>
      <c r="C98" s="289">
        <f>B98*0.05</f>
        <v>5</v>
      </c>
      <c r="D98" s="503">
        <f>$C$98/3</f>
        <v>1.6666666666666667</v>
      </c>
      <c r="E98" s="621">
        <f>$C$98/3</f>
        <v>1.6666666666666667</v>
      </c>
      <c r="F98" s="621"/>
      <c r="G98" s="621">
        <f>$C$98/3</f>
        <v>1.6666666666666667</v>
      </c>
      <c r="H98" s="621"/>
    </row>
    <row r="99" spans="1:8" ht="15">
      <c r="A99" s="312"/>
      <c r="B99" s="312"/>
      <c r="C99" s="312"/>
      <c r="D99" s="312"/>
      <c r="E99" s="312"/>
      <c r="F99" s="312"/>
      <c r="G99" s="312"/>
      <c r="H99" s="312"/>
    </row>
    <row r="100" spans="1:8" ht="15">
      <c r="A100" s="624" t="s">
        <v>107</v>
      </c>
      <c r="B100" s="624"/>
      <c r="C100" s="624"/>
      <c r="D100" s="624"/>
      <c r="E100" s="624"/>
      <c r="F100" s="624"/>
      <c r="G100" s="624"/>
      <c r="H100" s="624"/>
    </row>
    <row r="101" spans="1:8" ht="30.75">
      <c r="A101" s="590" t="s">
        <v>108</v>
      </c>
      <c r="B101" s="590"/>
      <c r="C101" s="590"/>
      <c r="D101" s="590"/>
      <c r="E101" s="590"/>
      <c r="F101" s="500" t="s">
        <v>9</v>
      </c>
      <c r="G101" s="500" t="s">
        <v>170</v>
      </c>
      <c r="H101" s="500" t="s">
        <v>109</v>
      </c>
    </row>
    <row r="102" spans="1:8" ht="27.75" customHeight="1">
      <c r="A102" s="572" t="s">
        <v>739</v>
      </c>
      <c r="B102" s="572"/>
      <c r="C102" s="572"/>
      <c r="D102" s="572"/>
      <c r="E102" s="572"/>
      <c r="F102" s="298">
        <f>$E$21+$A$60+$E$72+$D$95+$D$98</f>
        <v>5</v>
      </c>
      <c r="G102" s="397">
        <f>$F$21+$A$61+$F$72+$D$95+$D$98</f>
        <v>5</v>
      </c>
      <c r="H102" s="90"/>
    </row>
    <row r="103" spans="1:8" ht="27.75" customHeight="1">
      <c r="A103" s="572" t="s">
        <v>740</v>
      </c>
      <c r="B103" s="572"/>
      <c r="C103" s="572"/>
      <c r="D103" s="572"/>
      <c r="E103" s="572"/>
      <c r="F103" s="298">
        <f>$E$36+$C$60+$E$82+$E$95+$E$98</f>
        <v>5</v>
      </c>
      <c r="G103" s="397">
        <f>$F$36+$C$61+$F$82+$E$95+$E$98</f>
        <v>5</v>
      </c>
      <c r="H103" s="90"/>
    </row>
    <row r="104" spans="1:8" ht="23.25" customHeight="1">
      <c r="A104" s="572" t="s">
        <v>741</v>
      </c>
      <c r="B104" s="572"/>
      <c r="C104" s="572"/>
      <c r="D104" s="572"/>
      <c r="E104" s="572"/>
      <c r="F104" s="298">
        <f>$E$48+$E$60+$E$92+$G$95+$G$98</f>
        <v>5</v>
      </c>
      <c r="G104" s="397">
        <f>$F$48+$E$61+$F$92+$G$95+$G$98</f>
        <v>5</v>
      </c>
      <c r="H104" s="90"/>
    </row>
    <row r="105" spans="1:8" ht="22.5" customHeight="1">
      <c r="A105" s="572" t="s">
        <v>113</v>
      </c>
      <c r="B105" s="572"/>
      <c r="C105" s="572"/>
      <c r="D105" s="572"/>
      <c r="E105" s="572"/>
      <c r="F105" s="298">
        <f>$F$102+$F$103+$F$104</f>
        <v>15</v>
      </c>
      <c r="G105" s="397">
        <f>SUM(G102:G104)</f>
        <v>15</v>
      </c>
      <c r="H105" s="90"/>
    </row>
    <row r="107" spans="1:4" ht="21">
      <c r="A107" s="235" t="s">
        <v>707</v>
      </c>
      <c r="B107" s="235"/>
      <c r="C107" s="235"/>
      <c r="D107" s="235"/>
    </row>
  </sheetData>
  <sheetProtection/>
  <mergeCells count="46">
    <mergeCell ref="A105:E105"/>
    <mergeCell ref="G94:H94"/>
    <mergeCell ref="E95:F95"/>
    <mergeCell ref="G95:H95"/>
    <mergeCell ref="E97:F97"/>
    <mergeCell ref="G97:H97"/>
    <mergeCell ref="E98:F98"/>
    <mergeCell ref="G98:H98"/>
    <mergeCell ref="E94:F94"/>
    <mergeCell ref="A100:H100"/>
    <mergeCell ref="A101:E101"/>
    <mergeCell ref="A102:E102"/>
    <mergeCell ref="A103:E103"/>
    <mergeCell ref="A104:E104"/>
    <mergeCell ref="A72:D72"/>
    <mergeCell ref="A81:D81"/>
    <mergeCell ref="A82:D82"/>
    <mergeCell ref="A91:D91"/>
    <mergeCell ref="A92:D92"/>
    <mergeCell ref="A71:D71"/>
    <mergeCell ref="A50:H50"/>
    <mergeCell ref="A57:D57"/>
    <mergeCell ref="A58:D58"/>
    <mergeCell ref="A59:B59"/>
    <mergeCell ref="C59:D59"/>
    <mergeCell ref="E59:H59"/>
    <mergeCell ref="A61:B61"/>
    <mergeCell ref="C61:D61"/>
    <mergeCell ref="E61:H61"/>
    <mergeCell ref="A63:H63"/>
    <mergeCell ref="F64:G64"/>
    <mergeCell ref="A60:B60"/>
    <mergeCell ref="C60:D60"/>
    <mergeCell ref="E60:H60"/>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19.xml><?xml version="1.0" encoding="utf-8"?>
<worksheet xmlns="http://schemas.openxmlformats.org/spreadsheetml/2006/main" xmlns:r="http://schemas.openxmlformats.org/officeDocument/2006/relationships">
  <sheetPr>
    <tabColor theme="7"/>
  </sheetPr>
  <dimension ref="A1:H107"/>
  <sheetViews>
    <sheetView zoomScalePageLayoutView="0" workbookViewId="0" topLeftCell="A94">
      <selection activeCell="F104" sqref="F104"/>
    </sheetView>
  </sheetViews>
  <sheetFormatPr defaultColWidth="10.625" defaultRowHeight="16.5"/>
  <cols>
    <col min="1" max="1" width="10.875" style="1" customWidth="1"/>
    <col min="2" max="2" width="27.125" style="1" customWidth="1"/>
    <col min="3" max="3" width="10.75390625" style="1" customWidth="1"/>
    <col min="4" max="4" width="52.125" style="1" customWidth="1"/>
    <col min="5" max="8" width="9.125" style="1" customWidth="1"/>
    <col min="9" max="9" width="10.625" style="1" customWidth="1"/>
    <col min="10" max="16384" width="10.625" style="1" customWidth="1"/>
  </cols>
  <sheetData>
    <row r="1" spans="1:8" ht="51" customHeight="1">
      <c r="A1" s="568" t="s">
        <v>960</v>
      </c>
      <c r="B1" s="569"/>
      <c r="C1" s="569"/>
      <c r="D1" s="569"/>
      <c r="E1" s="569"/>
      <c r="F1" s="569"/>
      <c r="G1" s="569"/>
      <c r="H1" s="569"/>
    </row>
    <row r="2" spans="1:8" ht="21" customHeight="1" thickBot="1">
      <c r="A2" s="570" t="s">
        <v>585</v>
      </c>
      <c r="B2" s="570"/>
      <c r="C2" s="570"/>
      <c r="D2" s="570"/>
      <c r="E2" s="570"/>
      <c r="F2" s="570"/>
      <c r="G2" s="570"/>
      <c r="H2" s="570"/>
    </row>
    <row r="3" spans="1:8" ht="28.5" customHeight="1" thickBot="1" thickTop="1">
      <c r="A3" s="79" t="s">
        <v>2</v>
      </c>
      <c r="B3" s="80"/>
      <c r="C3" s="81"/>
      <c r="D3" s="502" t="s">
        <v>116</v>
      </c>
      <c r="E3" s="83"/>
      <c r="F3" s="571" t="s">
        <v>713</v>
      </c>
      <c r="G3" s="571"/>
      <c r="H3" s="84">
        <f>$C$3+$C$23+$C$38</f>
        <v>0</v>
      </c>
    </row>
    <row r="4" spans="1:8" ht="69.75" thickBot="1" thickTop="1">
      <c r="A4" s="252" t="s">
        <v>5</v>
      </c>
      <c r="B4" s="252" t="s">
        <v>6</v>
      </c>
      <c r="C4" s="253" t="s">
        <v>7</v>
      </c>
      <c r="D4" s="85" t="s">
        <v>8</v>
      </c>
      <c r="E4" s="86" t="s">
        <v>996</v>
      </c>
      <c r="F4" s="87" t="s">
        <v>997</v>
      </c>
      <c r="G4" s="87" t="s">
        <v>998</v>
      </c>
      <c r="H4" s="302" t="s">
        <v>121</v>
      </c>
    </row>
    <row r="5" spans="1:8" ht="47.25" thickTop="1">
      <c r="A5" s="254">
        <v>1</v>
      </c>
      <c r="B5" s="88" t="s">
        <v>13</v>
      </c>
      <c r="C5" s="254">
        <v>30</v>
      </c>
      <c r="D5" s="89" t="s">
        <v>586</v>
      </c>
      <c r="E5" s="255"/>
      <c r="F5" s="256"/>
      <c r="G5" s="90"/>
      <c r="H5" s="254"/>
    </row>
    <row r="6" spans="1:8" ht="108.75">
      <c r="A6" s="254">
        <v>2</v>
      </c>
      <c r="B6" s="91" t="s">
        <v>15</v>
      </c>
      <c r="C6" s="254">
        <v>25</v>
      </c>
      <c r="D6" s="92" t="s">
        <v>999</v>
      </c>
      <c r="E6" s="258"/>
      <c r="F6" s="256"/>
      <c r="G6" s="90"/>
      <c r="H6" s="254"/>
    </row>
    <row r="7" spans="1:8" ht="62.25">
      <c r="A7" s="254">
        <v>3</v>
      </c>
      <c r="B7" s="88" t="s">
        <v>17</v>
      </c>
      <c r="C7" s="254">
        <v>20</v>
      </c>
      <c r="D7" s="92" t="s">
        <v>714</v>
      </c>
      <c r="E7" s="258"/>
      <c r="F7" s="256"/>
      <c r="G7" s="90"/>
      <c r="H7" s="254"/>
    </row>
    <row r="8" spans="1:8" ht="108.75">
      <c r="A8" s="254">
        <v>4</v>
      </c>
      <c r="B8" s="88" t="s">
        <v>19</v>
      </c>
      <c r="C8" s="254">
        <v>30</v>
      </c>
      <c r="D8" s="92" t="s">
        <v>1000</v>
      </c>
      <c r="E8" s="258"/>
      <c r="F8" s="256"/>
      <c r="G8" s="90"/>
      <c r="H8" s="254"/>
    </row>
    <row r="9" spans="1:8" ht="62.25">
      <c r="A9" s="254">
        <v>5</v>
      </c>
      <c r="B9" s="88" t="s">
        <v>21</v>
      </c>
      <c r="C9" s="90">
        <v>10</v>
      </c>
      <c r="D9" s="92" t="s">
        <v>201</v>
      </c>
      <c r="E9" s="258"/>
      <c r="F9" s="256"/>
      <c r="G9" s="90"/>
      <c r="H9" s="254"/>
    </row>
    <row r="10" spans="1:8" ht="108.75">
      <c r="A10" s="254">
        <v>6</v>
      </c>
      <c r="B10" s="88" t="s">
        <v>23</v>
      </c>
      <c r="C10" s="254">
        <v>10</v>
      </c>
      <c r="D10" s="92" t="s">
        <v>1001</v>
      </c>
      <c r="E10" s="258"/>
      <c r="F10" s="256"/>
      <c r="G10" s="90"/>
      <c r="H10" s="254"/>
    </row>
    <row r="11" spans="1:8" ht="46.5">
      <c r="A11" s="254">
        <v>7</v>
      </c>
      <c r="B11" s="93" t="s">
        <v>25</v>
      </c>
      <c r="C11" s="254">
        <v>5</v>
      </c>
      <c r="D11" s="92" t="s">
        <v>1002</v>
      </c>
      <c r="E11" s="258"/>
      <c r="F11" s="256"/>
      <c r="G11" s="90"/>
      <c r="H11" s="254"/>
    </row>
    <row r="12" spans="1:8" ht="46.5">
      <c r="A12" s="254">
        <v>8</v>
      </c>
      <c r="B12" s="88" t="s">
        <v>27</v>
      </c>
      <c r="C12" s="254">
        <v>10</v>
      </c>
      <c r="D12" s="92" t="s">
        <v>1003</v>
      </c>
      <c r="E12" s="258"/>
      <c r="F12" s="256"/>
      <c r="G12" s="90"/>
      <c r="H12" s="254"/>
    </row>
    <row r="13" spans="1:8" ht="78">
      <c r="A13" s="254">
        <v>9</v>
      </c>
      <c r="B13" s="88" t="s">
        <v>970</v>
      </c>
      <c r="C13" s="254">
        <v>10</v>
      </c>
      <c r="D13" s="92" t="s">
        <v>1004</v>
      </c>
      <c r="E13" s="258"/>
      <c r="F13" s="256"/>
      <c r="G13" s="90"/>
      <c r="H13" s="254"/>
    </row>
    <row r="14" spans="1:8" ht="15.75" customHeight="1">
      <c r="A14" s="615">
        <v>10</v>
      </c>
      <c r="B14" s="303" t="s">
        <v>31</v>
      </c>
      <c r="C14" s="615" t="s">
        <v>32</v>
      </c>
      <c r="D14" s="94" t="s">
        <v>33</v>
      </c>
      <c r="E14" s="262"/>
      <c r="F14" s="263"/>
      <c r="G14" s="95"/>
      <c r="H14" s="572" t="s">
        <v>958</v>
      </c>
    </row>
    <row r="15" spans="1:8" ht="78">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31.5" thickBot="1">
      <c r="A19" s="615"/>
      <c r="B19" s="88" t="s">
        <v>43</v>
      </c>
      <c r="C19" s="615"/>
      <c r="D19" s="94" t="s">
        <v>1005</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spans="1:8" ht="15.75" thickBot="1">
      <c r="A22" s="312"/>
      <c r="B22" s="312"/>
      <c r="C22" s="312"/>
      <c r="D22" s="312"/>
      <c r="E22" s="312"/>
      <c r="F22" s="312"/>
      <c r="G22" s="312"/>
      <c r="H22" s="312"/>
    </row>
    <row r="23" spans="1:8" ht="21" customHeight="1" thickBot="1" thickTop="1">
      <c r="A23" s="79" t="s">
        <v>47</v>
      </c>
      <c r="B23" s="80"/>
      <c r="C23" s="81"/>
      <c r="D23" s="502" t="s">
        <v>116</v>
      </c>
      <c r="E23" s="83"/>
      <c r="F23" s="83"/>
      <c r="G23" s="83"/>
      <c r="H23" s="83"/>
    </row>
    <row r="24" spans="1:8" ht="69.75" thickBot="1" thickTop="1">
      <c r="A24" s="252" t="s">
        <v>5</v>
      </c>
      <c r="B24" s="252" t="s">
        <v>6</v>
      </c>
      <c r="C24" s="253" t="s">
        <v>7</v>
      </c>
      <c r="D24" s="85" t="s">
        <v>8</v>
      </c>
      <c r="E24" s="86" t="s">
        <v>996</v>
      </c>
      <c r="F24" s="87" t="s">
        <v>997</v>
      </c>
      <c r="G24" s="87" t="s">
        <v>998</v>
      </c>
      <c r="H24" s="302" t="s">
        <v>121</v>
      </c>
    </row>
    <row r="25" spans="1:8" ht="63" thickTop="1">
      <c r="A25" s="254">
        <v>1</v>
      </c>
      <c r="B25" s="303" t="s">
        <v>48</v>
      </c>
      <c r="C25" s="303">
        <v>20</v>
      </c>
      <c r="D25" s="99" t="s">
        <v>130</v>
      </c>
      <c r="E25" s="315"/>
      <c r="F25" s="316"/>
      <c r="G25" s="303"/>
      <c r="H25" s="303"/>
    </row>
    <row r="26" spans="1:8" ht="62.25">
      <c r="A26" s="254">
        <v>2</v>
      </c>
      <c r="B26" s="93" t="s">
        <v>50</v>
      </c>
      <c r="C26" s="303">
        <v>20</v>
      </c>
      <c r="D26" s="99" t="s">
        <v>130</v>
      </c>
      <c r="E26" s="317"/>
      <c r="F26" s="316"/>
      <c r="G26" s="303"/>
      <c r="H26" s="303"/>
    </row>
    <row r="27" spans="1:8" ht="261.75">
      <c r="A27" s="254">
        <v>3</v>
      </c>
      <c r="B27" s="303" t="s">
        <v>51</v>
      </c>
      <c r="C27" s="303">
        <v>20</v>
      </c>
      <c r="D27" s="265" t="s">
        <v>1006</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78">
      <c r="A30" s="254">
        <v>6</v>
      </c>
      <c r="B30" s="93" t="s">
        <v>133</v>
      </c>
      <c r="C30" s="303">
        <v>20</v>
      </c>
      <c r="D30" s="99" t="s">
        <v>1007</v>
      </c>
      <c r="E30" s="317"/>
      <c r="F30" s="316"/>
      <c r="G30" s="303"/>
      <c r="H30" s="93" t="s">
        <v>59</v>
      </c>
    </row>
    <row r="31" spans="1:8" ht="62.25">
      <c r="A31" s="254">
        <v>7</v>
      </c>
      <c r="B31" s="93" t="s">
        <v>1008</v>
      </c>
      <c r="C31" s="303">
        <v>10</v>
      </c>
      <c r="D31" s="340" t="s">
        <v>1009</v>
      </c>
      <c r="E31" s="317"/>
      <c r="F31" s="316"/>
      <c r="G31" s="303"/>
      <c r="H31" s="303"/>
    </row>
    <row r="32" spans="1:8" ht="30.75">
      <c r="A32" s="254">
        <v>8</v>
      </c>
      <c r="B32" s="93" t="s">
        <v>972</v>
      </c>
      <c r="C32" s="303">
        <v>5</v>
      </c>
      <c r="D32" s="340" t="s">
        <v>63</v>
      </c>
      <c r="E32" s="317"/>
      <c r="F32" s="316"/>
      <c r="G32" s="303"/>
      <c r="H32" s="303"/>
    </row>
    <row r="33" spans="1:8" ht="108.75">
      <c r="A33" s="254">
        <v>9</v>
      </c>
      <c r="B33" s="93" t="s">
        <v>1010</v>
      </c>
      <c r="C33" s="303">
        <v>15</v>
      </c>
      <c r="D33" s="99" t="s">
        <v>136</v>
      </c>
      <c r="E33" s="317"/>
      <c r="F33" s="316"/>
      <c r="G33" s="303"/>
      <c r="H33" s="303"/>
    </row>
    <row r="34" spans="1:8" ht="171.75" thickBot="1">
      <c r="A34" s="254">
        <v>10</v>
      </c>
      <c r="B34" s="93" t="s">
        <v>1011</v>
      </c>
      <c r="C34" s="303" t="s">
        <v>32</v>
      </c>
      <c r="D34" s="99" t="s">
        <v>974</v>
      </c>
      <c r="E34" s="318"/>
      <c r="F34" s="316"/>
      <c r="G34" s="303"/>
      <c r="H34" s="93" t="s">
        <v>963</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75" thickBot="1">
      <c r="A37" s="312"/>
      <c r="B37" s="312"/>
      <c r="C37" s="312"/>
      <c r="D37" s="312"/>
      <c r="E37" s="312"/>
      <c r="F37" s="312"/>
      <c r="G37" s="312"/>
      <c r="H37" s="312"/>
    </row>
    <row r="38" spans="1:8" ht="16.5" thickBot="1" thickTop="1">
      <c r="A38" s="79" t="s">
        <v>68</v>
      </c>
      <c r="B38" s="80"/>
      <c r="C38" s="81"/>
      <c r="D38" s="502" t="s">
        <v>116</v>
      </c>
      <c r="E38" s="83"/>
      <c r="F38" s="83"/>
      <c r="G38" s="83"/>
      <c r="H38" s="83"/>
    </row>
    <row r="39" spans="1:8" ht="69.75" thickBot="1" thickTop="1">
      <c r="A39" s="252" t="s">
        <v>5</v>
      </c>
      <c r="B39" s="252" t="s">
        <v>6</v>
      </c>
      <c r="C39" s="253" t="s">
        <v>7</v>
      </c>
      <c r="D39" s="85" t="s">
        <v>8</v>
      </c>
      <c r="E39" s="86" t="s">
        <v>996</v>
      </c>
      <c r="F39" s="87" t="s">
        <v>997</v>
      </c>
      <c r="G39" s="87" t="s">
        <v>998</v>
      </c>
      <c r="H39" s="302" t="s">
        <v>121</v>
      </c>
    </row>
    <row r="40" spans="1:8" ht="47.25" thickTop="1">
      <c r="A40" s="254">
        <v>1</v>
      </c>
      <c r="B40" s="93" t="s">
        <v>69</v>
      </c>
      <c r="C40" s="93">
        <v>30</v>
      </c>
      <c r="D40" s="99" t="s">
        <v>70</v>
      </c>
      <c r="E40" s="315"/>
      <c r="F40" s="316"/>
      <c r="G40" s="303"/>
      <c r="H40" s="303"/>
    </row>
    <row r="41" spans="1:8" ht="296.25">
      <c r="A41" s="254">
        <v>2</v>
      </c>
      <c r="B41" s="93" t="s">
        <v>71</v>
      </c>
      <c r="C41" s="93">
        <v>20</v>
      </c>
      <c r="D41" s="99" t="s">
        <v>1012</v>
      </c>
      <c r="E41" s="317"/>
      <c r="F41" s="316"/>
      <c r="G41" s="303"/>
      <c r="H41" s="303"/>
    </row>
    <row r="42" spans="1:8" ht="202.5">
      <c r="A42" s="254">
        <v>3</v>
      </c>
      <c r="B42" s="93" t="s">
        <v>73</v>
      </c>
      <c r="C42" s="93">
        <v>30</v>
      </c>
      <c r="D42" s="99" t="s">
        <v>74</v>
      </c>
      <c r="E42" s="317"/>
      <c r="F42" s="316"/>
      <c r="G42" s="303"/>
      <c r="H42" s="93" t="s">
        <v>75</v>
      </c>
    </row>
    <row r="43" spans="1:8" ht="78">
      <c r="A43" s="254">
        <v>4</v>
      </c>
      <c r="B43" s="93" t="s">
        <v>76</v>
      </c>
      <c r="C43" s="93">
        <v>10</v>
      </c>
      <c r="D43" s="99" t="s">
        <v>137</v>
      </c>
      <c r="E43" s="317"/>
      <c r="F43" s="316"/>
      <c r="G43" s="303"/>
      <c r="H43" s="303"/>
    </row>
    <row r="44" spans="1:8" ht="264.75">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25.25" thickBot="1">
      <c r="A46" s="254">
        <v>7</v>
      </c>
      <c r="B46" s="93" t="s">
        <v>82</v>
      </c>
      <c r="C46" s="90" t="s">
        <v>32</v>
      </c>
      <c r="D46" s="99" t="s">
        <v>1013</v>
      </c>
      <c r="E46" s="318"/>
      <c r="F46" s="316"/>
      <c r="G46" s="303"/>
      <c r="H46" s="93" t="s">
        <v>804</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312"/>
      <c r="D49" s="312"/>
      <c r="E49" s="312"/>
      <c r="F49" s="312"/>
      <c r="G49" s="312"/>
      <c r="H49" s="312"/>
    </row>
    <row r="50" spans="1:8" ht="15">
      <c r="A50" s="616" t="s">
        <v>588</v>
      </c>
      <c r="B50" s="616"/>
      <c r="C50" s="616"/>
      <c r="D50" s="616"/>
      <c r="E50" s="616"/>
      <c r="F50" s="616"/>
      <c r="G50" s="616"/>
      <c r="H50" s="616"/>
    </row>
    <row r="51" spans="1:8" ht="69" thickBot="1">
      <c r="A51" s="252" t="s">
        <v>5</v>
      </c>
      <c r="B51" s="252" t="s">
        <v>6</v>
      </c>
      <c r="C51" s="253" t="s">
        <v>7</v>
      </c>
      <c r="D51" s="85" t="s">
        <v>8</v>
      </c>
      <c r="E51" s="86" t="s">
        <v>996</v>
      </c>
      <c r="F51" s="87" t="s">
        <v>997</v>
      </c>
      <c r="G51" s="87" t="s">
        <v>998</v>
      </c>
      <c r="H51" s="302" t="s">
        <v>121</v>
      </c>
    </row>
    <row r="52" spans="1:8" s="76" customFormat="1" ht="141" thickTop="1">
      <c r="A52" s="504">
        <v>1</v>
      </c>
      <c r="B52" s="93" t="s">
        <v>511</v>
      </c>
      <c r="C52" s="504">
        <v>20</v>
      </c>
      <c r="D52" s="400" t="s">
        <v>1014</v>
      </c>
      <c r="E52" s="366"/>
      <c r="F52" s="342"/>
      <c r="G52" s="498"/>
      <c r="H52" s="498"/>
    </row>
    <row r="53" spans="1:8" s="76" customFormat="1" ht="302.25">
      <c r="A53" s="504">
        <v>2</v>
      </c>
      <c r="B53" s="88" t="s">
        <v>512</v>
      </c>
      <c r="C53" s="504">
        <v>40</v>
      </c>
      <c r="D53" s="529" t="s">
        <v>961</v>
      </c>
      <c r="E53" s="367"/>
      <c r="F53" s="342"/>
      <c r="G53" s="498"/>
      <c r="H53" s="498"/>
    </row>
    <row r="54" spans="1:8" s="76" customFormat="1" ht="313.5" thickBot="1">
      <c r="A54" s="504">
        <v>3</v>
      </c>
      <c r="B54" s="88" t="s">
        <v>513</v>
      </c>
      <c r="C54" s="504">
        <v>40</v>
      </c>
      <c r="D54" s="529" t="s">
        <v>514</v>
      </c>
      <c r="E54" s="497"/>
      <c r="F54" s="342"/>
      <c r="G54" s="498"/>
      <c r="H54" s="498"/>
    </row>
    <row r="55" spans="1:8" ht="353.25" customHeight="1" thickTop="1">
      <c r="A55" s="507">
        <v>4</v>
      </c>
      <c r="B55" s="508" t="s">
        <v>515</v>
      </c>
      <c r="C55" s="507">
        <v>30</v>
      </c>
      <c r="D55" s="505" t="s">
        <v>516</v>
      </c>
      <c r="E55" s="510"/>
      <c r="F55" s="511"/>
      <c r="G55" s="501"/>
      <c r="H55" s="498"/>
    </row>
    <row r="56" spans="1:8" ht="185.25" customHeight="1" thickBot="1">
      <c r="A56" s="504">
        <v>5</v>
      </c>
      <c r="B56" s="88" t="s">
        <v>1016</v>
      </c>
      <c r="C56" s="504">
        <v>20</v>
      </c>
      <c r="D56" s="400" t="s">
        <v>1015</v>
      </c>
      <c r="E56" s="497"/>
      <c r="F56" s="342"/>
      <c r="G56" s="498"/>
      <c r="H56" s="498"/>
    </row>
    <row r="57" spans="1:8" ht="21.75" customHeight="1" thickTop="1">
      <c r="A57" s="572" t="s">
        <v>45</v>
      </c>
      <c r="B57" s="572"/>
      <c r="C57" s="572"/>
      <c r="D57" s="572"/>
      <c r="E57" s="96">
        <f>MIN(100,IF($E$52+$E$56&gt;100,100,$E$52+$E$53+$E$54+$E$55+$E$56))</f>
        <v>0</v>
      </c>
      <c r="F57" s="96">
        <f>MIN(100,IF($F$52+$F$56&gt;100,100,$F$52+$F$53+$F$54+$F$55+$F$56))</f>
        <v>0</v>
      </c>
      <c r="G57" s="161"/>
      <c r="H57" s="90"/>
    </row>
    <row r="58" spans="1:8" ht="14.25" customHeight="1">
      <c r="A58" s="572" t="s">
        <v>86</v>
      </c>
      <c r="B58" s="572"/>
      <c r="C58" s="572"/>
      <c r="D58" s="572"/>
      <c r="E58" s="106">
        <f>$E$57*0.15</f>
        <v>0</v>
      </c>
      <c r="F58" s="106">
        <f>$F$57*0.15</f>
        <v>0</v>
      </c>
      <c r="G58" s="95"/>
      <c r="H58" s="95"/>
    </row>
    <row r="59" spans="1:8" ht="36" customHeight="1">
      <c r="A59" s="627" t="s">
        <v>157</v>
      </c>
      <c r="B59" s="627"/>
      <c r="C59" s="627" t="s">
        <v>158</v>
      </c>
      <c r="D59" s="627"/>
      <c r="E59" s="627" t="s">
        <v>159</v>
      </c>
      <c r="F59" s="627"/>
      <c r="G59" s="627"/>
      <c r="H59" s="627"/>
    </row>
    <row r="60" spans="1:8" ht="14.25" customHeight="1">
      <c r="A60" s="580">
        <f>$E$58/3</f>
        <v>0</v>
      </c>
      <c r="B60" s="640"/>
      <c r="C60" s="580">
        <f>$E$58/3</f>
        <v>0</v>
      </c>
      <c r="D60" s="640"/>
      <c r="E60" s="580">
        <f>$E$58/3</f>
        <v>0</v>
      </c>
      <c r="F60" s="641"/>
      <c r="G60" s="641"/>
      <c r="H60" s="640"/>
    </row>
    <row r="61" spans="1:8" ht="15">
      <c r="A61" s="580">
        <f>$F$58/3</f>
        <v>0</v>
      </c>
      <c r="B61" s="640"/>
      <c r="C61" s="580">
        <f>$F$58/3</f>
        <v>0</v>
      </c>
      <c r="D61" s="640"/>
      <c r="E61" s="580">
        <f>$F$58/3</f>
        <v>0</v>
      </c>
      <c r="F61" s="641"/>
      <c r="G61" s="641"/>
      <c r="H61" s="640"/>
    </row>
    <row r="62" spans="1:8" ht="32.25" customHeight="1">
      <c r="A62" s="312"/>
      <c r="B62" s="312"/>
      <c r="C62" s="312"/>
      <c r="D62" s="312"/>
      <c r="E62" s="312"/>
      <c r="F62" s="312"/>
      <c r="G62" s="312"/>
      <c r="H62" s="312"/>
    </row>
    <row r="63" spans="1:8" ht="53.25" customHeight="1" thickBot="1">
      <c r="A63" s="617" t="s">
        <v>787</v>
      </c>
      <c r="B63" s="617"/>
      <c r="C63" s="617"/>
      <c r="D63" s="617"/>
      <c r="E63" s="617"/>
      <c r="F63" s="617"/>
      <c r="G63" s="617"/>
      <c r="H63" s="617"/>
    </row>
    <row r="64" spans="1:8" ht="52.5" customHeight="1" thickBot="1" thickTop="1">
      <c r="A64" s="79" t="s">
        <v>2</v>
      </c>
      <c r="B64" s="80"/>
      <c r="C64" s="81"/>
      <c r="D64" s="502" t="s">
        <v>733</v>
      </c>
      <c r="E64" s="83"/>
      <c r="F64" s="571" t="s">
        <v>734</v>
      </c>
      <c r="G64" s="571"/>
      <c r="H64" s="84">
        <f>C64+C73+C81</f>
        <v>0</v>
      </c>
    </row>
    <row r="65" spans="1:8" ht="69.75" thickBot="1" thickTop="1">
      <c r="A65" s="252" t="s">
        <v>5</v>
      </c>
      <c r="B65" s="252" t="s">
        <v>6</v>
      </c>
      <c r="C65" s="253" t="s">
        <v>7</v>
      </c>
      <c r="D65" s="85" t="s">
        <v>8</v>
      </c>
      <c r="E65" s="86" t="s">
        <v>996</v>
      </c>
      <c r="F65" s="87" t="s">
        <v>997</v>
      </c>
      <c r="G65" s="87" t="s">
        <v>998</v>
      </c>
      <c r="H65" s="302" t="s">
        <v>121</v>
      </c>
    </row>
    <row r="66" spans="1:8" ht="93.75" thickTop="1">
      <c r="A66" s="254">
        <v>1</v>
      </c>
      <c r="B66" s="387" t="s">
        <v>525</v>
      </c>
      <c r="C66" s="90">
        <v>50</v>
      </c>
      <c r="D66" s="99" t="s">
        <v>526</v>
      </c>
      <c r="E66" s="255"/>
      <c r="F66" s="256"/>
      <c r="G66" s="90"/>
      <c r="H66" s="254"/>
    </row>
    <row r="67" spans="1:8" ht="62.25">
      <c r="A67" s="254">
        <v>2</v>
      </c>
      <c r="B67" s="387" t="s">
        <v>305</v>
      </c>
      <c r="C67" s="90">
        <v>20</v>
      </c>
      <c r="D67" s="99" t="s">
        <v>527</v>
      </c>
      <c r="E67" s="514"/>
      <c r="F67" s="256"/>
      <c r="G67" s="90"/>
      <c r="H67" s="254"/>
    </row>
    <row r="68" spans="1:8" ht="156">
      <c r="A68" s="254">
        <v>3</v>
      </c>
      <c r="B68" s="387" t="s">
        <v>177</v>
      </c>
      <c r="C68" s="90">
        <v>40</v>
      </c>
      <c r="D68" s="99" t="s">
        <v>528</v>
      </c>
      <c r="E68" s="514"/>
      <c r="F68" s="256"/>
      <c r="G68" s="90"/>
      <c r="H68" s="254"/>
    </row>
    <row r="69" spans="1:8" ht="14.25" customHeight="1" thickBot="1">
      <c r="A69" s="254">
        <v>4</v>
      </c>
      <c r="B69" s="387" t="s">
        <v>529</v>
      </c>
      <c r="C69" s="90">
        <v>40</v>
      </c>
      <c r="D69" s="99" t="s">
        <v>530</v>
      </c>
      <c r="E69" s="515"/>
      <c r="F69" s="256"/>
      <c r="G69" s="90"/>
      <c r="H69" s="254"/>
    </row>
    <row r="70" spans="1:8" ht="13.5" customHeight="1" thickTop="1">
      <c r="A70" s="572" t="s">
        <v>45</v>
      </c>
      <c r="B70" s="572"/>
      <c r="C70" s="572"/>
      <c r="D70" s="572"/>
      <c r="E70" s="96">
        <f>MIN(100,IF($E$66+$E$69&gt;100,100,$E$66+$E$67+$E$68+$E$69))</f>
        <v>0</v>
      </c>
      <c r="F70" s="97">
        <f>MIN(100,IF($F$66+$F$69&gt;100,100,$F$66+$F$67+$F$68+$F$69))</f>
        <v>0</v>
      </c>
      <c r="G70" s="90"/>
      <c r="H70" s="90"/>
    </row>
    <row r="71" spans="1:8" ht="13.5" customHeight="1">
      <c r="A71" s="572" t="s">
        <v>93</v>
      </c>
      <c r="B71" s="572"/>
      <c r="C71" s="572"/>
      <c r="D71" s="572"/>
      <c r="E71" s="98">
        <f>$E$70*$C$64</f>
        <v>0</v>
      </c>
      <c r="F71" s="98">
        <f>$F$70*$C$64</f>
        <v>0</v>
      </c>
      <c r="G71" s="90"/>
      <c r="H71" s="90"/>
    </row>
    <row r="72" spans="1:8" ht="15.75" thickBot="1">
      <c r="A72" s="129"/>
      <c r="B72" s="129"/>
      <c r="C72" s="129"/>
      <c r="D72" s="129"/>
      <c r="E72" s="73"/>
      <c r="F72" s="129"/>
      <c r="G72" s="129"/>
      <c r="H72" s="129"/>
    </row>
    <row r="73" spans="1:8" ht="16.5" thickBot="1" thickTop="1">
      <c r="A73" s="516" t="s">
        <v>47</v>
      </c>
      <c r="B73" s="517"/>
      <c r="C73" s="81"/>
      <c r="D73" s="518" t="s">
        <v>733</v>
      </c>
      <c r="E73" s="83"/>
      <c r="F73" s="83"/>
      <c r="G73" s="83"/>
      <c r="H73" s="83"/>
    </row>
    <row r="74" spans="1:8" ht="69.75" thickBot="1" thickTop="1">
      <c r="A74" s="252" t="s">
        <v>5</v>
      </c>
      <c r="B74" s="252" t="s">
        <v>6</v>
      </c>
      <c r="C74" s="253" t="s">
        <v>7</v>
      </c>
      <c r="D74" s="85" t="s">
        <v>8</v>
      </c>
      <c r="E74" s="86" t="s">
        <v>996</v>
      </c>
      <c r="F74" s="87" t="s">
        <v>997</v>
      </c>
      <c r="G74" s="87" t="s">
        <v>998</v>
      </c>
      <c r="H74" s="302" t="s">
        <v>121</v>
      </c>
    </row>
    <row r="75" spans="1:8" ht="249.75" thickTop="1">
      <c r="A75" s="254">
        <v>1</v>
      </c>
      <c r="B75" s="387" t="s">
        <v>186</v>
      </c>
      <c r="C75" s="90">
        <v>70</v>
      </c>
      <c r="D75" s="93" t="s">
        <v>531</v>
      </c>
      <c r="E75" s="255"/>
      <c r="F75" s="316"/>
      <c r="G75" s="303"/>
      <c r="H75" s="303"/>
    </row>
    <row r="76" spans="1:8" ht="156">
      <c r="A76" s="254">
        <v>2</v>
      </c>
      <c r="B76" s="387" t="s">
        <v>532</v>
      </c>
      <c r="C76" s="90">
        <v>50</v>
      </c>
      <c r="D76" s="93" t="s">
        <v>533</v>
      </c>
      <c r="E76" s="514"/>
      <c r="F76" s="316"/>
      <c r="G76" s="303"/>
      <c r="H76" s="303"/>
    </row>
    <row r="77" spans="1:8" ht="14.25" customHeight="1" thickBot="1">
      <c r="A77" s="254">
        <v>3</v>
      </c>
      <c r="B77" s="387" t="s">
        <v>534</v>
      </c>
      <c r="C77" s="90">
        <v>30</v>
      </c>
      <c r="D77" s="93" t="s">
        <v>535</v>
      </c>
      <c r="E77" s="515"/>
      <c r="F77" s="316"/>
      <c r="G77" s="303"/>
      <c r="H77" s="303"/>
    </row>
    <row r="78" spans="1:8" ht="13.5" customHeight="1" thickTop="1">
      <c r="A78" s="572" t="s">
        <v>45</v>
      </c>
      <c r="B78" s="572"/>
      <c r="C78" s="572"/>
      <c r="D78" s="572"/>
      <c r="E78" s="96">
        <f>MIN(100,IF($E$75+$E$77&gt;100,100,$E$75+$E$76+$E$77))</f>
        <v>0</v>
      </c>
      <c r="F78" s="97">
        <f>MIN(100,IF($F$75+$F$77&gt;100,100,$F$75+$F$76+$F$77))</f>
        <v>0</v>
      </c>
      <c r="G78" s="90"/>
      <c r="H78" s="90"/>
    </row>
    <row r="79" spans="1:8" ht="15">
      <c r="A79" s="572" t="s">
        <v>94</v>
      </c>
      <c r="B79" s="572"/>
      <c r="C79" s="572"/>
      <c r="D79" s="572"/>
      <c r="E79" s="98">
        <f>$E$78*$C$73</f>
        <v>0</v>
      </c>
      <c r="F79" s="98">
        <f>$F$78*$C$73</f>
        <v>0</v>
      </c>
      <c r="G79" s="90"/>
      <c r="H79" s="90"/>
    </row>
    <row r="80" spans="1:8" ht="15.75" thickBot="1">
      <c r="A80" s="312"/>
      <c r="B80" s="312"/>
      <c r="C80" s="312"/>
      <c r="D80" s="312"/>
      <c r="E80" s="312"/>
      <c r="F80" s="312"/>
      <c r="G80" s="312"/>
      <c r="H80" s="312"/>
    </row>
    <row r="81" spans="1:8" ht="16.5" thickBot="1" thickTop="1">
      <c r="A81" s="79" t="s">
        <v>68</v>
      </c>
      <c r="B81" s="80"/>
      <c r="C81" s="81"/>
      <c r="D81" s="502" t="s">
        <v>733</v>
      </c>
      <c r="E81" s="83"/>
      <c r="F81" s="83"/>
      <c r="G81" s="83"/>
      <c r="H81" s="83"/>
    </row>
    <row r="82" spans="1:8" ht="80.25" customHeight="1" thickBot="1" thickTop="1">
      <c r="A82" s="252" t="s">
        <v>5</v>
      </c>
      <c r="B82" s="252" t="s">
        <v>6</v>
      </c>
      <c r="C82" s="253" t="s">
        <v>7</v>
      </c>
      <c r="D82" s="85" t="s">
        <v>8</v>
      </c>
      <c r="E82" s="86" t="s">
        <v>996</v>
      </c>
      <c r="F82" s="87" t="s">
        <v>997</v>
      </c>
      <c r="G82" s="87" t="s">
        <v>998</v>
      </c>
      <c r="H82" s="302" t="s">
        <v>121</v>
      </c>
    </row>
    <row r="83" spans="1:8" ht="93.75" thickTop="1">
      <c r="A83" s="417">
        <v>1</v>
      </c>
      <c r="B83" s="519" t="s">
        <v>536</v>
      </c>
      <c r="C83" s="161">
        <v>20</v>
      </c>
      <c r="D83" s="419" t="s">
        <v>537</v>
      </c>
      <c r="E83" s="315"/>
      <c r="F83" s="347"/>
      <c r="G83" s="420"/>
      <c r="H83" s="420"/>
    </row>
    <row r="84" spans="1:8" ht="234">
      <c r="A84" s="254">
        <v>2</v>
      </c>
      <c r="B84" s="88" t="s">
        <v>538</v>
      </c>
      <c r="C84" s="90">
        <v>15</v>
      </c>
      <c r="D84" s="99" t="s">
        <v>539</v>
      </c>
      <c r="E84" s="317"/>
      <c r="F84" s="316"/>
      <c r="G84" s="303"/>
      <c r="H84" s="303"/>
    </row>
    <row r="85" spans="1:8" ht="80.25" customHeight="1">
      <c r="A85" s="254">
        <v>3</v>
      </c>
      <c r="B85" s="88" t="s">
        <v>540</v>
      </c>
      <c r="C85" s="90">
        <v>10</v>
      </c>
      <c r="D85" s="99" t="s">
        <v>541</v>
      </c>
      <c r="E85" s="317"/>
      <c r="F85" s="316"/>
      <c r="G85" s="303"/>
      <c r="H85" s="303"/>
    </row>
    <row r="86" spans="1:8" ht="158.25" customHeight="1">
      <c r="A86" s="254">
        <v>4</v>
      </c>
      <c r="B86" s="88" t="s">
        <v>542</v>
      </c>
      <c r="C86" s="90">
        <v>40</v>
      </c>
      <c r="D86" s="99" t="s">
        <v>543</v>
      </c>
      <c r="E86" s="317"/>
      <c r="F86" s="316"/>
      <c r="G86" s="303"/>
      <c r="H86" s="303"/>
    </row>
    <row r="87" spans="1:8" ht="124.5">
      <c r="A87" s="254">
        <v>5</v>
      </c>
      <c r="B87" s="387" t="s">
        <v>544</v>
      </c>
      <c r="C87" s="90">
        <v>20</v>
      </c>
      <c r="D87" s="99" t="s">
        <v>545</v>
      </c>
      <c r="E87" s="317"/>
      <c r="F87" s="316"/>
      <c r="G87" s="303"/>
      <c r="H87" s="303"/>
    </row>
    <row r="88" spans="1:8" ht="78">
      <c r="A88" s="254">
        <v>6</v>
      </c>
      <c r="B88" s="88" t="s">
        <v>546</v>
      </c>
      <c r="C88" s="90">
        <v>20</v>
      </c>
      <c r="D88" s="99" t="s">
        <v>547</v>
      </c>
      <c r="E88" s="317"/>
      <c r="F88" s="316"/>
      <c r="G88" s="303"/>
      <c r="H88" s="303"/>
    </row>
    <row r="89" spans="1:8" ht="78">
      <c r="A89" s="254">
        <v>7</v>
      </c>
      <c r="B89" s="88" t="s">
        <v>548</v>
      </c>
      <c r="C89" s="90">
        <v>10</v>
      </c>
      <c r="D89" s="99" t="s">
        <v>549</v>
      </c>
      <c r="E89" s="317"/>
      <c r="F89" s="316"/>
      <c r="G89" s="303"/>
      <c r="H89" s="303"/>
    </row>
    <row r="90" spans="1:8" ht="14.25" customHeight="1" thickBot="1">
      <c r="A90" s="254">
        <v>8</v>
      </c>
      <c r="B90" s="387" t="s">
        <v>550</v>
      </c>
      <c r="C90" s="90">
        <v>15</v>
      </c>
      <c r="D90" s="99" t="s">
        <v>551</v>
      </c>
      <c r="E90" s="318"/>
      <c r="F90" s="316"/>
      <c r="G90" s="303"/>
      <c r="H90" s="303"/>
    </row>
    <row r="91" spans="1:8" ht="13.5" customHeight="1" thickTop="1">
      <c r="A91" s="572" t="s">
        <v>45</v>
      </c>
      <c r="B91" s="572"/>
      <c r="C91" s="572"/>
      <c r="D91" s="572"/>
      <c r="E91" s="96">
        <f>MIN(100,IF($E$83+$E$90&gt;100,100,$E$83+$E$84+$E$85+$E$86+$E$87+$E$88+$E$89+$E$90))</f>
        <v>0</v>
      </c>
      <c r="F91" s="96">
        <f>MIN(100,IF($F$83+$F$90&gt;100,100,$F$83+$F$84+$F$85+$F$86+$F$87+$F$88+$F$89+$F$90))</f>
        <v>0</v>
      </c>
      <c r="G91" s="90"/>
      <c r="H91" s="90"/>
    </row>
    <row r="92" spans="1:8" ht="15">
      <c r="A92" s="572" t="s">
        <v>95</v>
      </c>
      <c r="B92" s="572"/>
      <c r="C92" s="572"/>
      <c r="D92" s="572"/>
      <c r="E92" s="98">
        <f>$E$91*$C$81</f>
        <v>0</v>
      </c>
      <c r="F92" s="98">
        <f>$F$91*$C$81</f>
        <v>0</v>
      </c>
      <c r="G92" s="90"/>
      <c r="H92" s="90"/>
    </row>
    <row r="93" spans="1:8" ht="53.25" customHeight="1">
      <c r="A93" s="312"/>
      <c r="B93" s="312"/>
      <c r="C93" s="312"/>
      <c r="D93" s="312"/>
      <c r="E93" s="312"/>
      <c r="F93" s="312"/>
      <c r="G93" s="312"/>
      <c r="H93" s="312"/>
    </row>
    <row r="94" spans="1:8" ht="46.5">
      <c r="A94" s="499" t="s">
        <v>96</v>
      </c>
      <c r="B94" s="499" t="s">
        <v>97</v>
      </c>
      <c r="C94" s="499" t="s">
        <v>98</v>
      </c>
      <c r="D94" s="499" t="s">
        <v>99</v>
      </c>
      <c r="E94" s="593" t="s">
        <v>100</v>
      </c>
      <c r="F94" s="593"/>
      <c r="G94" s="583" t="s">
        <v>101</v>
      </c>
      <c r="H94" s="583"/>
    </row>
    <row r="95" spans="1:8" ht="30.75">
      <c r="A95" s="90" t="s">
        <v>102</v>
      </c>
      <c r="B95" s="90"/>
      <c r="C95" s="289">
        <f>$B$95*0.1</f>
        <v>0</v>
      </c>
      <c r="D95" s="503">
        <f>$C$95/3</f>
        <v>0</v>
      </c>
      <c r="E95" s="621">
        <f>$C$95/3</f>
        <v>0</v>
      </c>
      <c r="F95" s="621"/>
      <c r="G95" s="621">
        <f>$C$95/3</f>
        <v>0</v>
      </c>
      <c r="H95" s="621"/>
    </row>
    <row r="96" spans="1:8" ht="15">
      <c r="A96" s="312"/>
      <c r="B96" s="312"/>
      <c r="C96" s="312"/>
      <c r="D96" s="312"/>
      <c r="E96" s="312"/>
      <c r="F96" s="312"/>
      <c r="G96" s="312"/>
      <c r="H96" s="312"/>
    </row>
    <row r="97" spans="1:8" ht="30.75">
      <c r="A97" s="499" t="s">
        <v>96</v>
      </c>
      <c r="B97" s="499" t="s">
        <v>97</v>
      </c>
      <c r="C97" s="374" t="s">
        <v>103</v>
      </c>
      <c r="D97" s="499" t="s">
        <v>104</v>
      </c>
      <c r="E97" s="593" t="s">
        <v>105</v>
      </c>
      <c r="F97" s="593"/>
      <c r="G97" s="583" t="s">
        <v>106</v>
      </c>
      <c r="H97" s="583"/>
    </row>
    <row r="98" spans="1:8" ht="30.75">
      <c r="A98" s="90" t="s">
        <v>169</v>
      </c>
      <c r="B98" s="90"/>
      <c r="C98" s="289">
        <f>$B$98*0.05</f>
        <v>0</v>
      </c>
      <c r="D98" s="503">
        <f>$C$98/3</f>
        <v>0</v>
      </c>
      <c r="E98" s="621">
        <f>$C$98/3</f>
        <v>0</v>
      </c>
      <c r="F98" s="621"/>
      <c r="G98" s="621">
        <f>$C$98/3</f>
        <v>0</v>
      </c>
      <c r="H98" s="621"/>
    </row>
    <row r="99" spans="1:8" ht="15">
      <c r="A99" s="312"/>
      <c r="B99" s="312"/>
      <c r="C99" s="312"/>
      <c r="D99" s="312"/>
      <c r="E99" s="312"/>
      <c r="F99" s="312"/>
      <c r="G99" s="312"/>
      <c r="H99" s="312"/>
    </row>
    <row r="100" spans="1:8" ht="15">
      <c r="A100" s="624" t="s">
        <v>107</v>
      </c>
      <c r="B100" s="624"/>
      <c r="C100" s="624"/>
      <c r="D100" s="624"/>
      <c r="E100" s="624"/>
      <c r="F100" s="624"/>
      <c r="G100" s="624"/>
      <c r="H100" s="624"/>
    </row>
    <row r="101" spans="1:8" ht="30.75">
      <c r="A101" s="590" t="s">
        <v>108</v>
      </c>
      <c r="B101" s="590"/>
      <c r="C101" s="590"/>
      <c r="D101" s="590"/>
      <c r="E101" s="590"/>
      <c r="F101" s="500" t="s">
        <v>9</v>
      </c>
      <c r="G101" s="500" t="s">
        <v>170</v>
      </c>
      <c r="H101" s="500" t="s">
        <v>109</v>
      </c>
    </row>
    <row r="102" spans="1:8" ht="27" customHeight="1">
      <c r="A102" s="572" t="s">
        <v>739</v>
      </c>
      <c r="B102" s="572"/>
      <c r="C102" s="572"/>
      <c r="D102" s="572"/>
      <c r="E102" s="572"/>
      <c r="F102" s="298">
        <f>$E$21+$A$60+$E$71+$D$95+$D$98</f>
        <v>0</v>
      </c>
      <c r="G102" s="397">
        <f>$F$21+$A$61+$F$71+$D$95+$D$98</f>
        <v>0</v>
      </c>
      <c r="H102" s="90"/>
    </row>
    <row r="103" spans="1:8" ht="27" customHeight="1">
      <c r="A103" s="572" t="s">
        <v>740</v>
      </c>
      <c r="B103" s="572"/>
      <c r="C103" s="572"/>
      <c r="D103" s="572"/>
      <c r="E103" s="572"/>
      <c r="F103" s="298">
        <f>$E$36+$C$60+$E$79+$E$95+$E$98</f>
        <v>0</v>
      </c>
      <c r="G103" s="397">
        <f>$F$36+$C$61+$F$79+$E$95+$E$98</f>
        <v>0</v>
      </c>
      <c r="H103" s="90"/>
    </row>
    <row r="104" spans="1:8" ht="27" customHeight="1">
      <c r="A104" s="572" t="s">
        <v>741</v>
      </c>
      <c r="B104" s="572"/>
      <c r="C104" s="572"/>
      <c r="D104" s="572"/>
      <c r="E104" s="572"/>
      <c r="F104" s="298">
        <f>$E$48+$E$60+$E$92+$G$95+$G$98</f>
        <v>0</v>
      </c>
      <c r="G104" s="397">
        <f>$F$48+$E$61+$F$92+$G$95+$G$98</f>
        <v>0</v>
      </c>
      <c r="H104" s="90"/>
    </row>
    <row r="105" spans="1:8" ht="27" customHeight="1">
      <c r="A105" s="572" t="s">
        <v>113</v>
      </c>
      <c r="B105" s="572"/>
      <c r="C105" s="572"/>
      <c r="D105" s="572"/>
      <c r="E105" s="572"/>
      <c r="F105" s="298">
        <f>$F$102+$F$103+$F$104</f>
        <v>0</v>
      </c>
      <c r="G105" s="397">
        <f>SUM($G$102:$G$104)</f>
        <v>0</v>
      </c>
      <c r="H105" s="90"/>
    </row>
    <row r="107" spans="1:4" ht="21">
      <c r="A107" s="235" t="s">
        <v>707</v>
      </c>
      <c r="B107" s="235"/>
      <c r="C107" s="235"/>
      <c r="D107" s="235"/>
    </row>
  </sheetData>
  <sheetProtection/>
  <mergeCells count="46">
    <mergeCell ref="A105:E105"/>
    <mergeCell ref="G94:H94"/>
    <mergeCell ref="E95:F95"/>
    <mergeCell ref="G95:H95"/>
    <mergeCell ref="E97:F97"/>
    <mergeCell ref="G97:H97"/>
    <mergeCell ref="E98:F98"/>
    <mergeCell ref="G98:H98"/>
    <mergeCell ref="E94:F94"/>
    <mergeCell ref="A100:H100"/>
    <mergeCell ref="A101:E101"/>
    <mergeCell ref="A102:E102"/>
    <mergeCell ref="A103:E103"/>
    <mergeCell ref="A104:E104"/>
    <mergeCell ref="A71:D71"/>
    <mergeCell ref="A78:D78"/>
    <mergeCell ref="A79:D79"/>
    <mergeCell ref="A91:D91"/>
    <mergeCell ref="A92:D92"/>
    <mergeCell ref="A70:D70"/>
    <mergeCell ref="A50:H50"/>
    <mergeCell ref="A57:D57"/>
    <mergeCell ref="A58:D58"/>
    <mergeCell ref="A59:B59"/>
    <mergeCell ref="C59:D59"/>
    <mergeCell ref="E59:H59"/>
    <mergeCell ref="A61:B61"/>
    <mergeCell ref="C61:D61"/>
    <mergeCell ref="E61:H61"/>
    <mergeCell ref="A63:H63"/>
    <mergeCell ref="F64:G64"/>
    <mergeCell ref="A60:B60"/>
    <mergeCell ref="C60:D60"/>
    <mergeCell ref="E60:H60"/>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0.125" defaultRowHeight="16.5"/>
  <cols>
    <col min="1" max="1" width="13.125" style="0" customWidth="1"/>
    <col min="2" max="2" width="18.375" style="0" customWidth="1"/>
    <col min="3" max="3" width="10.125" style="0" customWidth="1"/>
  </cols>
  <sheetData>
    <row r="1" spans="1:2" ht="15.75">
      <c r="A1" t="s">
        <v>114</v>
      </c>
      <c r="B1" t="s">
        <v>115</v>
      </c>
    </row>
    <row r="2" spans="1:2" ht="15.75">
      <c r="A2" s="68">
        <v>0.05</v>
      </c>
      <c r="B2" s="69">
        <v>0.1</v>
      </c>
    </row>
    <row r="3" spans="1:2" ht="15.75">
      <c r="A3" s="68">
        <v>0.06</v>
      </c>
      <c r="B3" s="69">
        <v>0.11</v>
      </c>
    </row>
    <row r="4" spans="1:2" ht="15.75">
      <c r="A4" s="68">
        <v>0.07</v>
      </c>
      <c r="B4" s="69">
        <v>0.12</v>
      </c>
    </row>
    <row r="5" spans="1:2" ht="15.75">
      <c r="A5" s="68">
        <v>0.08</v>
      </c>
      <c r="B5" s="69">
        <v>0.13</v>
      </c>
    </row>
    <row r="6" spans="1:2" ht="15.75">
      <c r="A6" s="68">
        <v>0.09</v>
      </c>
      <c r="B6" s="69">
        <v>0.14</v>
      </c>
    </row>
    <row r="7" spans="1:2" ht="15.75">
      <c r="A7" s="68">
        <v>0.1</v>
      </c>
      <c r="B7" s="69">
        <v>0.15</v>
      </c>
    </row>
    <row r="8" spans="1:2" ht="15.75">
      <c r="A8" s="68">
        <v>0.11</v>
      </c>
      <c r="B8" s="69">
        <v>0.16</v>
      </c>
    </row>
    <row r="9" spans="1:2" ht="15.75">
      <c r="A9" s="68">
        <v>0.12</v>
      </c>
      <c r="B9" s="69">
        <v>0.17</v>
      </c>
    </row>
    <row r="10" spans="1:2" ht="15.75">
      <c r="A10" s="68">
        <v>0.13</v>
      </c>
      <c r="B10" s="69">
        <v>0.18</v>
      </c>
    </row>
    <row r="11" spans="1:2" ht="15.75">
      <c r="A11" s="68">
        <v>0.14</v>
      </c>
      <c r="B11" s="69">
        <v>0.19</v>
      </c>
    </row>
    <row r="12" spans="1:2" ht="15.75">
      <c r="A12" s="68">
        <v>0.15</v>
      </c>
      <c r="B12" s="69">
        <v>0.2</v>
      </c>
    </row>
    <row r="13" spans="1:2" ht="15.75">
      <c r="A13" s="68">
        <v>0.16</v>
      </c>
      <c r="B13" s="69"/>
    </row>
    <row r="14" spans="1:2" ht="15.75">
      <c r="A14" s="68">
        <v>0.17</v>
      </c>
      <c r="B14" s="69"/>
    </row>
    <row r="15" spans="1:2" ht="15.75">
      <c r="A15" s="68">
        <v>0.18</v>
      </c>
      <c r="B15" s="69"/>
    </row>
    <row r="16" spans="1:2" ht="15.75">
      <c r="A16" s="68">
        <v>0.19</v>
      </c>
      <c r="B16" s="69"/>
    </row>
    <row r="17" spans="1:2" ht="15.75">
      <c r="A17" s="68">
        <v>0.2</v>
      </c>
      <c r="B17" s="69"/>
    </row>
  </sheetData>
  <sheetProtection/>
  <printOptions/>
  <pageMargins left="0.7000000000000001" right="0.7000000000000001" top="0.5118055555555561" bottom="0.5118055555555561" header="0.5118055555555561" footer="0.5118055555555561"/>
  <pageSetup fitToHeight="0" fitToWidth="0" orientation="portrait" paperSize="9"/>
</worksheet>
</file>

<file path=xl/worksheets/sheet20.xml><?xml version="1.0" encoding="utf-8"?>
<worksheet xmlns="http://schemas.openxmlformats.org/spreadsheetml/2006/main" xmlns:r="http://schemas.openxmlformats.org/officeDocument/2006/relationships">
  <sheetPr>
    <tabColor rgb="FFFFC000"/>
  </sheetPr>
  <dimension ref="A1:H106"/>
  <sheetViews>
    <sheetView tabSelected="1" zoomScalePageLayoutView="0" workbookViewId="0" topLeftCell="A1">
      <selection activeCell="I6" sqref="I6"/>
    </sheetView>
  </sheetViews>
  <sheetFormatPr defaultColWidth="10.625" defaultRowHeight="16.5"/>
  <cols>
    <col min="1" max="1" width="6.50390625" style="1" customWidth="1"/>
    <col min="2" max="2" width="26.875" style="1" customWidth="1"/>
    <col min="3" max="3" width="10.125" style="1" customWidth="1"/>
    <col min="4" max="4" width="54.75390625" style="1" customWidth="1"/>
    <col min="5" max="5" width="10.00390625" style="1" customWidth="1"/>
    <col min="6" max="6" width="9.375" style="1" customWidth="1"/>
    <col min="7" max="7" width="11.375" style="1" customWidth="1"/>
    <col min="8" max="8" width="11.00390625" style="1" customWidth="1"/>
    <col min="9" max="9" width="10.625" style="1" customWidth="1"/>
    <col min="10" max="16384" width="10.625" style="1" customWidth="1"/>
  </cols>
  <sheetData>
    <row r="1" spans="1:8" ht="62.25" customHeight="1">
      <c r="A1" s="568" t="s">
        <v>962</v>
      </c>
      <c r="B1" s="569"/>
      <c r="C1" s="569"/>
      <c r="D1" s="569"/>
      <c r="E1" s="569"/>
      <c r="F1" s="569"/>
      <c r="G1" s="569"/>
      <c r="H1" s="569"/>
    </row>
    <row r="2" spans="1:8" ht="21" customHeight="1" thickBot="1">
      <c r="A2" s="570" t="s">
        <v>585</v>
      </c>
      <c r="B2" s="570"/>
      <c r="C2" s="570"/>
      <c r="D2" s="570"/>
      <c r="E2" s="570"/>
      <c r="F2" s="570"/>
      <c r="G2" s="570"/>
      <c r="H2" s="570"/>
    </row>
    <row r="3" spans="1:8" ht="31.5" customHeight="1" thickBot="1" thickTop="1">
      <c r="A3" s="79" t="s">
        <v>2</v>
      </c>
      <c r="B3" s="80"/>
      <c r="C3" s="81"/>
      <c r="D3" s="524" t="s">
        <v>116</v>
      </c>
      <c r="E3" s="83"/>
      <c r="F3" s="571" t="s">
        <v>713</v>
      </c>
      <c r="G3" s="571"/>
      <c r="H3" s="84">
        <f>$C$3+$C$23+$C$38</f>
        <v>0</v>
      </c>
    </row>
    <row r="4" spans="1:8" ht="94.5" thickBot="1" thickTop="1">
      <c r="A4" s="252" t="s">
        <v>5</v>
      </c>
      <c r="B4" s="252" t="s">
        <v>6</v>
      </c>
      <c r="C4" s="253" t="s">
        <v>7</v>
      </c>
      <c r="D4" s="85" t="s">
        <v>8</v>
      </c>
      <c r="E4" s="86" t="s">
        <v>118</v>
      </c>
      <c r="F4" s="87" t="s">
        <v>119</v>
      </c>
      <c r="G4" s="87" t="s">
        <v>120</v>
      </c>
      <c r="H4" s="87" t="s">
        <v>121</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108.75">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964</v>
      </c>
    </row>
    <row r="15" spans="1:8" ht="79.5" customHeight="1">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57" customHeight="1"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spans="1:8" ht="15.75" thickBot="1">
      <c r="A22" s="312"/>
      <c r="B22" s="312"/>
      <c r="C22" s="312"/>
      <c r="D22" s="312"/>
      <c r="E22" s="312"/>
      <c r="F22" s="312"/>
      <c r="G22" s="312"/>
      <c r="H22" s="312"/>
    </row>
    <row r="23" spans="1:8" ht="21" customHeight="1" thickBot="1" thickTop="1">
      <c r="A23" s="79" t="s">
        <v>47</v>
      </c>
      <c r="B23" s="80"/>
      <c r="C23" s="81"/>
      <c r="D23" s="524" t="s">
        <v>116</v>
      </c>
      <c r="E23" s="83"/>
      <c r="F23" s="83"/>
      <c r="G23" s="83"/>
      <c r="H23" s="83"/>
    </row>
    <row r="24" spans="1:8" ht="94.5" thickBot="1" thickTop="1">
      <c r="A24" s="252" t="s">
        <v>5</v>
      </c>
      <c r="B24" s="252" t="s">
        <v>6</v>
      </c>
      <c r="C24" s="253" t="s">
        <v>7</v>
      </c>
      <c r="D24" s="85" t="s">
        <v>8</v>
      </c>
      <c r="E24" s="86" t="s">
        <v>118</v>
      </c>
      <c r="F24" s="87" t="s">
        <v>119</v>
      </c>
      <c r="G24" s="87" t="s">
        <v>120</v>
      </c>
      <c r="H24" s="87" t="s">
        <v>121</v>
      </c>
    </row>
    <row r="25" spans="1:8" ht="63" thickTop="1">
      <c r="A25" s="254">
        <v>1</v>
      </c>
      <c r="B25" s="303" t="s">
        <v>48</v>
      </c>
      <c r="C25" s="303">
        <v>20</v>
      </c>
      <c r="D25" s="99" t="s">
        <v>130</v>
      </c>
      <c r="E25" s="315"/>
      <c r="F25" s="316"/>
      <c r="G25" s="303"/>
      <c r="H25" s="303"/>
    </row>
    <row r="26" spans="1:8" ht="62.25">
      <c r="A26" s="254">
        <v>2</v>
      </c>
      <c r="B26" s="93" t="s">
        <v>50</v>
      </c>
      <c r="C26" s="303">
        <v>20</v>
      </c>
      <c r="D26" s="99" t="s">
        <v>130</v>
      </c>
      <c r="E26" s="317"/>
      <c r="F26" s="316"/>
      <c r="G26" s="303"/>
      <c r="H26" s="303"/>
    </row>
    <row r="27" spans="1:8" ht="276">
      <c r="A27" s="254">
        <v>3</v>
      </c>
      <c r="B27" s="303" t="s">
        <v>51</v>
      </c>
      <c r="C27" s="303">
        <v>20</v>
      </c>
      <c r="D27" s="265" t="s">
        <v>131</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62.25">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108.75">
      <c r="A33" s="254">
        <v>9</v>
      </c>
      <c r="B33" s="93" t="s">
        <v>64</v>
      </c>
      <c r="C33" s="303">
        <v>15</v>
      </c>
      <c r="D33" s="340" t="s">
        <v>136</v>
      </c>
      <c r="E33" s="317"/>
      <c r="F33" s="316"/>
      <c r="G33" s="303"/>
      <c r="H33" s="303"/>
    </row>
    <row r="34" spans="1:8" ht="171.75" thickBot="1">
      <c r="A34" s="254">
        <v>10</v>
      </c>
      <c r="B34" s="93" t="s">
        <v>973</v>
      </c>
      <c r="C34" s="303" t="s">
        <v>32</v>
      </c>
      <c r="D34" s="99" t="s">
        <v>974</v>
      </c>
      <c r="E34" s="318"/>
      <c r="F34" s="316"/>
      <c r="G34" s="303"/>
      <c r="H34" s="93" t="s">
        <v>963</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spans="1:8" ht="15.75" thickBot="1">
      <c r="A37" s="312"/>
      <c r="B37" s="312"/>
      <c r="C37" s="312"/>
      <c r="D37" s="312"/>
      <c r="E37" s="312"/>
      <c r="F37" s="312"/>
      <c r="G37" s="312"/>
      <c r="H37" s="312"/>
    </row>
    <row r="38" spans="1:8" ht="16.5" thickBot="1" thickTop="1">
      <c r="A38" s="79" t="s">
        <v>68</v>
      </c>
      <c r="B38" s="80"/>
      <c r="C38" s="81"/>
      <c r="D38" s="524" t="s">
        <v>116</v>
      </c>
      <c r="E38" s="83"/>
      <c r="F38" s="83"/>
      <c r="G38" s="83"/>
      <c r="H38" s="83"/>
    </row>
    <row r="39" spans="1:8" ht="94.5" thickBot="1" thickTop="1">
      <c r="A39" s="252" t="s">
        <v>5</v>
      </c>
      <c r="B39" s="252" t="s">
        <v>6</v>
      </c>
      <c r="C39" s="253" t="s">
        <v>7</v>
      </c>
      <c r="D39" s="85" t="s">
        <v>8</v>
      </c>
      <c r="E39" s="86" t="s">
        <v>118</v>
      </c>
      <c r="F39" s="87" t="s">
        <v>119</v>
      </c>
      <c r="G39" s="87" t="s">
        <v>120</v>
      </c>
      <c r="H39" s="87" t="s">
        <v>121</v>
      </c>
    </row>
    <row r="40" spans="1:8" ht="47.25" thickTop="1">
      <c r="A40" s="254">
        <v>1</v>
      </c>
      <c r="B40" s="93" t="s">
        <v>69</v>
      </c>
      <c r="C40" s="93">
        <v>30</v>
      </c>
      <c r="D40" s="99" t="s">
        <v>70</v>
      </c>
      <c r="E40" s="315"/>
      <c r="F40" s="316"/>
      <c r="G40" s="303"/>
      <c r="H40" s="303"/>
    </row>
    <row r="41" spans="1:8" ht="220.5">
      <c r="A41" s="254">
        <v>2</v>
      </c>
      <c r="B41" s="93" t="s">
        <v>71</v>
      </c>
      <c r="C41" s="93">
        <v>20</v>
      </c>
      <c r="D41" s="265" t="s">
        <v>72</v>
      </c>
      <c r="E41" s="317"/>
      <c r="F41" s="316"/>
      <c r="G41" s="303"/>
      <c r="H41" s="303"/>
    </row>
    <row r="42" spans="1:8" ht="151.5">
      <c r="A42" s="254">
        <v>3</v>
      </c>
      <c r="B42" s="93" t="s">
        <v>73</v>
      </c>
      <c r="C42" s="93">
        <v>30</v>
      </c>
      <c r="D42" s="265" t="s">
        <v>74</v>
      </c>
      <c r="E42" s="317"/>
      <c r="F42" s="316"/>
      <c r="G42" s="303"/>
      <c r="H42" s="93" t="s">
        <v>75</v>
      </c>
    </row>
    <row r="43" spans="1:8" ht="62.25">
      <c r="A43" s="254">
        <v>4</v>
      </c>
      <c r="B43" s="93" t="s">
        <v>76</v>
      </c>
      <c r="C43" s="93">
        <v>10</v>
      </c>
      <c r="D43" s="99" t="s">
        <v>137</v>
      </c>
      <c r="E43" s="317"/>
      <c r="F43" s="316"/>
      <c r="G43" s="303"/>
      <c r="H43" s="303"/>
    </row>
    <row r="44" spans="1:8" ht="264.75">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93.75" thickBot="1">
      <c r="A46" s="254">
        <v>7</v>
      </c>
      <c r="B46" s="93" t="s">
        <v>82</v>
      </c>
      <c r="C46" s="90" t="s">
        <v>32</v>
      </c>
      <c r="D46" s="99" t="s">
        <v>83</v>
      </c>
      <c r="E46" s="318"/>
      <c r="F46" s="316"/>
      <c r="G46" s="303"/>
      <c r="H46" s="93" t="s">
        <v>963</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49" spans="1:8" ht="15">
      <c r="A49" s="312"/>
      <c r="B49" s="312"/>
      <c r="C49" s="312"/>
      <c r="D49" s="312"/>
      <c r="E49" s="312"/>
      <c r="F49" s="312"/>
      <c r="G49" s="312"/>
      <c r="H49" s="312"/>
    </row>
    <row r="50" spans="1:8" ht="15">
      <c r="A50" s="616" t="s">
        <v>588</v>
      </c>
      <c r="B50" s="616"/>
      <c r="C50" s="616"/>
      <c r="D50" s="616"/>
      <c r="E50" s="616"/>
      <c r="F50" s="616"/>
      <c r="G50" s="616"/>
      <c r="H50" s="616"/>
    </row>
    <row r="51" spans="1:8" ht="93.75" thickBot="1">
      <c r="A51" s="252" t="s">
        <v>5</v>
      </c>
      <c r="B51" s="252" t="s">
        <v>6</v>
      </c>
      <c r="C51" s="252" t="s">
        <v>7</v>
      </c>
      <c r="D51" s="85" t="s">
        <v>8</v>
      </c>
      <c r="E51" s="86" t="s">
        <v>118</v>
      </c>
      <c r="F51" s="87" t="s">
        <v>119</v>
      </c>
      <c r="G51" s="87" t="s">
        <v>120</v>
      </c>
      <c r="H51" s="87" t="s">
        <v>121</v>
      </c>
    </row>
    <row r="52" spans="1:8" s="76" customFormat="1" ht="171.75" thickTop="1">
      <c r="A52" s="526">
        <v>1</v>
      </c>
      <c r="B52" s="93" t="s">
        <v>511</v>
      </c>
      <c r="C52" s="526">
        <v>20</v>
      </c>
      <c r="D52" s="400" t="s">
        <v>966</v>
      </c>
      <c r="E52" s="366"/>
      <c r="F52" s="342"/>
      <c r="G52" s="520"/>
      <c r="H52" s="520"/>
    </row>
    <row r="53" spans="1:8" s="76" customFormat="1" ht="302.25">
      <c r="A53" s="526">
        <v>2</v>
      </c>
      <c r="B53" s="88" t="s">
        <v>512</v>
      </c>
      <c r="C53" s="526">
        <v>40</v>
      </c>
      <c r="D53" s="529" t="s">
        <v>967</v>
      </c>
      <c r="E53" s="367"/>
      <c r="F53" s="342"/>
      <c r="G53" s="520"/>
      <c r="H53" s="520"/>
    </row>
    <row r="54" spans="1:8" s="76" customFormat="1" ht="391.5" customHeight="1" thickBot="1">
      <c r="A54" s="526">
        <v>3</v>
      </c>
      <c r="B54" s="88" t="s">
        <v>513</v>
      </c>
      <c r="C54" s="526">
        <v>40</v>
      </c>
      <c r="D54" s="529" t="s">
        <v>514</v>
      </c>
      <c r="E54" s="497"/>
      <c r="F54" s="342"/>
      <c r="G54" s="520"/>
      <c r="H54" s="520"/>
    </row>
    <row r="55" spans="1:8" ht="327.75" thickTop="1">
      <c r="A55" s="507">
        <v>4</v>
      </c>
      <c r="B55" s="508" t="s">
        <v>515</v>
      </c>
      <c r="C55" s="507">
        <v>30</v>
      </c>
      <c r="D55" s="509" t="s">
        <v>516</v>
      </c>
      <c r="E55" s="510"/>
      <c r="F55" s="511"/>
      <c r="G55" s="523"/>
      <c r="H55" s="520"/>
    </row>
    <row r="56" spans="1:8" ht="109.5" thickBot="1">
      <c r="A56" s="526">
        <v>5</v>
      </c>
      <c r="B56" s="88" t="s">
        <v>517</v>
      </c>
      <c r="C56" s="526">
        <v>20</v>
      </c>
      <c r="D56" s="400" t="s">
        <v>518</v>
      </c>
      <c r="E56" s="497"/>
      <c r="F56" s="342"/>
      <c r="G56" s="520"/>
      <c r="H56" s="520"/>
    </row>
    <row r="57" spans="1:8" ht="21.75" customHeight="1" thickTop="1">
      <c r="A57" s="572" t="s">
        <v>45</v>
      </c>
      <c r="B57" s="572"/>
      <c r="C57" s="572"/>
      <c r="D57" s="572"/>
      <c r="E57" s="96">
        <f>MIN(100,IF($E$52+$E$54&gt;100,100,$E$52+$E$53+$E$54+$E$55+$E$56))</f>
        <v>0</v>
      </c>
      <c r="F57" s="96">
        <f>MIN(100,IF($F$52+$F$56&gt;100,100,$F$52+$F$53+$F$54+$F$55+$F$56))</f>
        <v>0</v>
      </c>
      <c r="G57" s="161"/>
      <c r="H57" s="90"/>
    </row>
    <row r="58" spans="1:8" ht="14.25" customHeight="1">
      <c r="A58" s="572" t="s">
        <v>86</v>
      </c>
      <c r="B58" s="572"/>
      <c r="C58" s="572"/>
      <c r="D58" s="572"/>
      <c r="E58" s="106">
        <f>$E$57*0.15</f>
        <v>0</v>
      </c>
      <c r="F58" s="106">
        <f>$F$57*0.15</f>
        <v>0</v>
      </c>
      <c r="G58" s="95"/>
      <c r="H58" s="95"/>
    </row>
    <row r="59" spans="1:8" ht="35.25" customHeight="1">
      <c r="A59" s="627" t="s">
        <v>157</v>
      </c>
      <c r="B59" s="627"/>
      <c r="C59" s="627" t="s">
        <v>158</v>
      </c>
      <c r="D59" s="627"/>
      <c r="E59" s="627" t="s">
        <v>159</v>
      </c>
      <c r="F59" s="627"/>
      <c r="G59" s="627"/>
      <c r="H59" s="627"/>
    </row>
    <row r="60" spans="1:8" ht="14.25" customHeight="1">
      <c r="A60" s="572">
        <f>$E$58/3</f>
        <v>0</v>
      </c>
      <c r="B60" s="572"/>
      <c r="C60" s="572">
        <f>$E$58/3</f>
        <v>0</v>
      </c>
      <c r="D60" s="572"/>
      <c r="E60" s="572">
        <f>$E$58/3</f>
        <v>0</v>
      </c>
      <c r="F60" s="572"/>
      <c r="G60" s="572"/>
      <c r="H60" s="572"/>
    </row>
    <row r="61" spans="1:8" ht="15">
      <c r="A61" s="572">
        <f>$F$58/3</f>
        <v>0</v>
      </c>
      <c r="B61" s="572"/>
      <c r="C61" s="572">
        <f>$F$58/3</f>
        <v>0</v>
      </c>
      <c r="D61" s="572"/>
      <c r="E61" s="572">
        <f>$F$58/3</f>
        <v>0</v>
      </c>
      <c r="F61" s="572"/>
      <c r="G61" s="572"/>
      <c r="H61" s="572"/>
    </row>
    <row r="62" spans="1:8" ht="32.25" customHeight="1">
      <c r="A62" s="312"/>
      <c r="B62" s="312"/>
      <c r="C62" s="312"/>
      <c r="D62" s="312"/>
      <c r="E62" s="312"/>
      <c r="F62" s="312"/>
      <c r="G62" s="312"/>
      <c r="H62" s="312"/>
    </row>
    <row r="63" spans="1:8" ht="32.25" customHeight="1" thickBot="1">
      <c r="A63" s="617" t="s">
        <v>787</v>
      </c>
      <c r="B63" s="617"/>
      <c r="C63" s="617"/>
      <c r="D63" s="617"/>
      <c r="E63" s="617"/>
      <c r="F63" s="617"/>
      <c r="G63" s="617"/>
      <c r="H63" s="617"/>
    </row>
    <row r="64" spans="1:8" ht="36" customHeight="1" thickBot="1" thickTop="1">
      <c r="A64" s="79" t="s">
        <v>2</v>
      </c>
      <c r="B64" s="80"/>
      <c r="C64" s="81"/>
      <c r="D64" s="524" t="s">
        <v>733</v>
      </c>
      <c r="E64" s="83"/>
      <c r="F64" s="571" t="s">
        <v>734</v>
      </c>
      <c r="G64" s="571"/>
      <c r="H64" s="84">
        <f>C64+C75+C85</f>
        <v>0</v>
      </c>
    </row>
    <row r="65" spans="1:8" ht="94.5" thickBot="1" thickTop="1">
      <c r="A65" s="252" t="s">
        <v>5</v>
      </c>
      <c r="B65" s="252" t="s">
        <v>6</v>
      </c>
      <c r="C65" s="253" t="s">
        <v>7</v>
      </c>
      <c r="D65" s="85" t="s">
        <v>8</v>
      </c>
      <c r="E65" s="86" t="s">
        <v>118</v>
      </c>
      <c r="F65" s="87" t="s">
        <v>119</v>
      </c>
      <c r="G65" s="87" t="s">
        <v>120</v>
      </c>
      <c r="H65" s="87" t="s">
        <v>121</v>
      </c>
    </row>
    <row r="66" spans="1:8" ht="219" thickTop="1">
      <c r="A66" s="254">
        <v>1</v>
      </c>
      <c r="B66" s="88" t="s">
        <v>552</v>
      </c>
      <c r="C66" s="254">
        <v>30</v>
      </c>
      <c r="D66" s="92" t="s">
        <v>553</v>
      </c>
      <c r="E66" s="255"/>
      <c r="F66" s="256"/>
      <c r="G66" s="90"/>
      <c r="H66" s="254"/>
    </row>
    <row r="67" spans="1:8" ht="202.5">
      <c r="A67" s="531">
        <v>2</v>
      </c>
      <c r="B67" s="532" t="s">
        <v>554</v>
      </c>
      <c r="C67" s="531">
        <v>30</v>
      </c>
      <c r="D67" s="533" t="s">
        <v>555</v>
      </c>
      <c r="E67" s="258"/>
      <c r="F67" s="256"/>
      <c r="G67" s="90"/>
      <c r="H67" s="254"/>
    </row>
    <row r="68" spans="1:8" ht="140.25">
      <c r="A68" s="254">
        <v>3</v>
      </c>
      <c r="B68" s="534" t="s">
        <v>556</v>
      </c>
      <c r="C68" s="254">
        <v>30</v>
      </c>
      <c r="D68" s="387" t="s">
        <v>557</v>
      </c>
      <c r="E68" s="258"/>
      <c r="F68" s="256"/>
      <c r="G68" s="90"/>
      <c r="H68" s="254"/>
    </row>
    <row r="69" spans="1:8" ht="171">
      <c r="A69" s="254">
        <v>4</v>
      </c>
      <c r="B69" s="303" t="s">
        <v>558</v>
      </c>
      <c r="C69" s="254">
        <v>20</v>
      </c>
      <c r="D69" s="333" t="s">
        <v>559</v>
      </c>
      <c r="E69" s="258"/>
      <c r="F69" s="263"/>
      <c r="G69" s="95"/>
      <c r="H69" s="531"/>
    </row>
    <row r="70" spans="1:8" ht="156">
      <c r="A70" s="424">
        <v>5</v>
      </c>
      <c r="B70" s="303" t="s">
        <v>560</v>
      </c>
      <c r="C70" s="424">
        <v>20</v>
      </c>
      <c r="D70" s="535" t="s">
        <v>561</v>
      </c>
      <c r="E70" s="262"/>
      <c r="F70" s="263"/>
      <c r="G70" s="95"/>
      <c r="H70" s="531"/>
    </row>
    <row r="71" spans="1:8" ht="14.25" customHeight="1" thickBot="1">
      <c r="A71" s="531">
        <v>6</v>
      </c>
      <c r="B71" s="474" t="s">
        <v>562</v>
      </c>
      <c r="C71" s="531">
        <v>20</v>
      </c>
      <c r="D71" s="94" t="s">
        <v>563</v>
      </c>
      <c r="E71" s="264"/>
      <c r="F71" s="263"/>
      <c r="G71" s="95"/>
      <c r="H71" s="95"/>
    </row>
    <row r="72" spans="1:8" ht="13.5" customHeight="1" thickTop="1">
      <c r="A72" s="572" t="s">
        <v>45</v>
      </c>
      <c r="B72" s="572"/>
      <c r="C72" s="572"/>
      <c r="D72" s="572"/>
      <c r="E72" s="96">
        <f>MIN(100,IF($E$66+$E$71&gt;100,100,$E$66+$E$67+$E$68+$E$69+$E$70+$E$71))</f>
        <v>0</v>
      </c>
      <c r="F72" s="97">
        <f>MIN(100,IF($F$66+$F$71&gt;100,100,$F$66+$F$67+$F$68+$F$69+$F$70+$F$71))</f>
        <v>0</v>
      </c>
      <c r="G72" s="90"/>
      <c r="H72" s="90"/>
    </row>
    <row r="73" spans="1:8" ht="15">
      <c r="A73" s="572" t="s">
        <v>93</v>
      </c>
      <c r="B73" s="572"/>
      <c r="C73" s="572"/>
      <c r="D73" s="572"/>
      <c r="E73" s="98">
        <f>$E$72*$C$64</f>
        <v>0</v>
      </c>
      <c r="F73" s="98">
        <f>$F$72*$C$64</f>
        <v>0</v>
      </c>
      <c r="G73" s="90"/>
      <c r="H73" s="90"/>
    </row>
    <row r="74" spans="1:8" ht="15.75" thickBot="1">
      <c r="A74" s="312"/>
      <c r="B74" s="312"/>
      <c r="C74" s="312"/>
      <c r="D74" s="312"/>
      <c r="E74" s="312"/>
      <c r="F74" s="312"/>
      <c r="G74" s="312"/>
      <c r="H74" s="312"/>
    </row>
    <row r="75" spans="1:8" ht="16.5" thickBot="1" thickTop="1">
      <c r="A75" s="79" t="s">
        <v>47</v>
      </c>
      <c r="B75" s="80"/>
      <c r="C75" s="81"/>
      <c r="D75" s="524" t="s">
        <v>733</v>
      </c>
      <c r="E75" s="83"/>
      <c r="F75" s="83"/>
      <c r="G75" s="83"/>
      <c r="H75" s="83"/>
    </row>
    <row r="76" spans="1:8" ht="94.5" thickBot="1" thickTop="1">
      <c r="A76" s="252" t="s">
        <v>5</v>
      </c>
      <c r="B76" s="252" t="s">
        <v>6</v>
      </c>
      <c r="C76" s="253" t="s">
        <v>7</v>
      </c>
      <c r="D76" s="85" t="s">
        <v>8</v>
      </c>
      <c r="E76" s="86" t="s">
        <v>118</v>
      </c>
      <c r="F76" s="87" t="s">
        <v>119</v>
      </c>
      <c r="G76" s="87" t="s">
        <v>120</v>
      </c>
      <c r="H76" s="87" t="s">
        <v>121</v>
      </c>
    </row>
    <row r="77" spans="1:8" ht="93.75" thickTop="1">
      <c r="A77" s="254">
        <v>1</v>
      </c>
      <c r="B77" s="303" t="s">
        <v>564</v>
      </c>
      <c r="C77" s="254">
        <v>20</v>
      </c>
      <c r="D77" s="99" t="s">
        <v>565</v>
      </c>
      <c r="E77" s="315"/>
      <c r="F77" s="316"/>
      <c r="G77" s="303"/>
      <c r="H77" s="303"/>
    </row>
    <row r="78" spans="1:8" ht="218.25">
      <c r="A78" s="254">
        <v>2</v>
      </c>
      <c r="B78" s="303" t="s">
        <v>566</v>
      </c>
      <c r="C78" s="254">
        <v>30</v>
      </c>
      <c r="D78" s="99" t="s">
        <v>567</v>
      </c>
      <c r="E78" s="317"/>
      <c r="F78" s="316"/>
      <c r="G78" s="303"/>
      <c r="H78" s="303"/>
    </row>
    <row r="79" spans="1:8" ht="124.5">
      <c r="A79" s="254">
        <v>3</v>
      </c>
      <c r="B79" s="303" t="s">
        <v>568</v>
      </c>
      <c r="C79" s="254">
        <v>40</v>
      </c>
      <c r="D79" s="333" t="s">
        <v>569</v>
      </c>
      <c r="E79" s="317"/>
      <c r="F79" s="316"/>
      <c r="G79" s="303"/>
      <c r="H79" s="303"/>
    </row>
    <row r="80" spans="1:8" ht="108.75">
      <c r="A80" s="254">
        <v>4</v>
      </c>
      <c r="B80" s="303" t="s">
        <v>570</v>
      </c>
      <c r="C80" s="254">
        <v>20</v>
      </c>
      <c r="D80" s="99" t="s">
        <v>571</v>
      </c>
      <c r="E80" s="317"/>
      <c r="F80" s="316"/>
      <c r="G80" s="303"/>
      <c r="H80" s="303"/>
    </row>
    <row r="81" spans="1:8" ht="324" thickBot="1">
      <c r="A81" s="254">
        <v>5</v>
      </c>
      <c r="B81" s="312" t="s">
        <v>572</v>
      </c>
      <c r="C81" s="254">
        <v>40</v>
      </c>
      <c r="D81" s="530" t="s">
        <v>573</v>
      </c>
      <c r="E81" s="318"/>
      <c r="F81" s="316"/>
      <c r="G81" s="303"/>
      <c r="H81" s="303"/>
    </row>
    <row r="82" spans="1:8" ht="13.5" customHeight="1" thickTop="1">
      <c r="A82" s="572" t="s">
        <v>45</v>
      </c>
      <c r="B82" s="572"/>
      <c r="C82" s="572"/>
      <c r="D82" s="572"/>
      <c r="E82" s="96">
        <f>MIN(100,IF($E$77+$E$81&gt;100,100,$E$77+$E$78+$E$79+$E$80+$E$81))</f>
        <v>0</v>
      </c>
      <c r="F82" s="96">
        <f>MIN(100,IF($F$77+$F$81&gt;100,100,$F$77+$F$78+$F$79+$F$80+$F$81))</f>
        <v>0</v>
      </c>
      <c r="G82" s="90"/>
      <c r="H82" s="90"/>
    </row>
    <row r="83" spans="1:8" ht="15">
      <c r="A83" s="572" t="s">
        <v>94</v>
      </c>
      <c r="B83" s="572"/>
      <c r="C83" s="572"/>
      <c r="D83" s="572"/>
      <c r="E83" s="98">
        <f>$E$82*$C$75</f>
        <v>0</v>
      </c>
      <c r="F83" s="98">
        <f>$F$82*$C$75</f>
        <v>0</v>
      </c>
      <c r="G83" s="90"/>
      <c r="H83" s="90"/>
    </row>
    <row r="84" spans="1:8" ht="15.75" thickBot="1">
      <c r="A84" s="312"/>
      <c r="B84" s="312"/>
      <c r="C84" s="312"/>
      <c r="D84" s="312"/>
      <c r="E84" s="312"/>
      <c r="F84" s="312"/>
      <c r="G84" s="312"/>
      <c r="H84" s="312"/>
    </row>
    <row r="85" spans="1:8" ht="16.5" thickBot="1" thickTop="1">
      <c r="A85" s="79" t="s">
        <v>68</v>
      </c>
      <c r="B85" s="80"/>
      <c r="C85" s="81"/>
      <c r="D85" s="524" t="s">
        <v>733</v>
      </c>
      <c r="E85" s="83"/>
      <c r="F85" s="83"/>
      <c r="G85" s="83"/>
      <c r="H85" s="83"/>
    </row>
    <row r="86" spans="1:8" ht="94.5" thickBot="1" thickTop="1">
      <c r="A86" s="252" t="s">
        <v>5</v>
      </c>
      <c r="B86" s="252" t="s">
        <v>6</v>
      </c>
      <c r="C86" s="253" t="s">
        <v>7</v>
      </c>
      <c r="D86" s="85" t="s">
        <v>8</v>
      </c>
      <c r="E86" s="86" t="s">
        <v>118</v>
      </c>
      <c r="F86" s="87" t="s">
        <v>119</v>
      </c>
      <c r="G86" s="87" t="s">
        <v>120</v>
      </c>
      <c r="H86" s="87" t="s">
        <v>121</v>
      </c>
    </row>
    <row r="87" spans="1:8" ht="203.25" thickTop="1">
      <c r="A87" s="254">
        <v>1</v>
      </c>
      <c r="B87" s="303" t="s">
        <v>574</v>
      </c>
      <c r="C87" s="303">
        <v>50</v>
      </c>
      <c r="D87" s="333" t="s">
        <v>575</v>
      </c>
      <c r="E87" s="315"/>
      <c r="F87" s="316"/>
      <c r="G87" s="303"/>
      <c r="H87" s="303"/>
    </row>
    <row r="88" spans="1:8" ht="280.5">
      <c r="A88" s="254">
        <v>2</v>
      </c>
      <c r="B88" s="312" t="s">
        <v>576</v>
      </c>
      <c r="C88" s="303">
        <v>50</v>
      </c>
      <c r="D88" s="333" t="s">
        <v>577</v>
      </c>
      <c r="E88" s="317"/>
      <c r="F88" s="316"/>
      <c r="G88" s="303"/>
      <c r="H88" s="303"/>
    </row>
    <row r="89" spans="1:8" ht="14.25" customHeight="1" thickBot="1">
      <c r="A89" s="254">
        <v>3</v>
      </c>
      <c r="B89" s="303" t="s">
        <v>578</v>
      </c>
      <c r="C89" s="303">
        <v>50</v>
      </c>
      <c r="D89" s="99" t="s">
        <v>579</v>
      </c>
      <c r="E89" s="318"/>
      <c r="F89" s="316"/>
      <c r="G89" s="303"/>
      <c r="H89" s="303"/>
    </row>
    <row r="90" spans="1:8" ht="13.5" customHeight="1" thickTop="1">
      <c r="A90" s="572" t="s">
        <v>45</v>
      </c>
      <c r="B90" s="572"/>
      <c r="C90" s="572"/>
      <c r="D90" s="572"/>
      <c r="E90" s="96">
        <f>MIN(100,IF($E$87+$E$89&gt;100,100,$E$87+$E$88+$E$89))</f>
        <v>0</v>
      </c>
      <c r="F90" s="96">
        <f>MIN(100,IF($F$87+$F$89&gt;100,100,$F$87+$F$88+$F$89))</f>
        <v>0</v>
      </c>
      <c r="G90" s="90"/>
      <c r="H90" s="90"/>
    </row>
    <row r="91" spans="1:8" ht="15">
      <c r="A91" s="572" t="s">
        <v>95</v>
      </c>
      <c r="B91" s="572"/>
      <c r="C91" s="572"/>
      <c r="D91" s="572"/>
      <c r="E91" s="98">
        <f>$E$90*$C$80</f>
        <v>0</v>
      </c>
      <c r="F91" s="98">
        <f>$F$90*$C$80</f>
        <v>0</v>
      </c>
      <c r="G91" s="90"/>
      <c r="H91" s="90"/>
    </row>
    <row r="92" spans="1:8" ht="15">
      <c r="A92" s="312"/>
      <c r="B92" s="312"/>
      <c r="C92" s="312"/>
      <c r="D92" s="312"/>
      <c r="E92" s="312"/>
      <c r="F92" s="312"/>
      <c r="G92" s="312"/>
      <c r="H92" s="312"/>
    </row>
    <row r="93" spans="1:8" ht="46.5">
      <c r="A93" s="521" t="s">
        <v>96</v>
      </c>
      <c r="B93" s="521" t="s">
        <v>97</v>
      </c>
      <c r="C93" s="521" t="s">
        <v>98</v>
      </c>
      <c r="D93" s="521" t="s">
        <v>99</v>
      </c>
      <c r="E93" s="593" t="s">
        <v>100</v>
      </c>
      <c r="F93" s="593"/>
      <c r="G93" s="583" t="s">
        <v>101</v>
      </c>
      <c r="H93" s="583"/>
    </row>
    <row r="94" spans="1:8" ht="62.25">
      <c r="A94" s="90" t="s">
        <v>102</v>
      </c>
      <c r="B94" s="90"/>
      <c r="C94" s="289">
        <f>B94*0.1</f>
        <v>0</v>
      </c>
      <c r="D94" s="525">
        <f>$C94/3</f>
        <v>0</v>
      </c>
      <c r="E94" s="621">
        <f>$C$94/3</f>
        <v>0</v>
      </c>
      <c r="F94" s="621"/>
      <c r="G94" s="621">
        <f>$C94/3</f>
        <v>0</v>
      </c>
      <c r="H94" s="621"/>
    </row>
    <row r="95" spans="1:8" ht="15">
      <c r="A95" s="312"/>
      <c r="B95" s="312"/>
      <c r="C95" s="312"/>
      <c r="D95" s="312"/>
      <c r="E95" s="312"/>
      <c r="F95" s="312"/>
      <c r="G95" s="312"/>
      <c r="H95" s="312"/>
    </row>
    <row r="96" spans="1:8" ht="31.5" customHeight="1">
      <c r="A96" s="521" t="s">
        <v>96</v>
      </c>
      <c r="B96" s="408" t="s">
        <v>97</v>
      </c>
      <c r="C96" s="410" t="s">
        <v>103</v>
      </c>
      <c r="D96" s="528" t="s">
        <v>104</v>
      </c>
      <c r="E96" s="593" t="s">
        <v>105</v>
      </c>
      <c r="F96" s="593"/>
      <c r="G96" s="583" t="s">
        <v>106</v>
      </c>
      <c r="H96" s="583"/>
    </row>
    <row r="97" spans="1:8" ht="46.5">
      <c r="A97" s="90" t="s">
        <v>965</v>
      </c>
      <c r="B97" s="90"/>
      <c r="C97" s="409">
        <f>B97*0.05</f>
        <v>0</v>
      </c>
      <c r="D97" s="525">
        <f>$C97/3</f>
        <v>0</v>
      </c>
      <c r="E97" s="621">
        <f>$C97/3</f>
        <v>0</v>
      </c>
      <c r="F97" s="621"/>
      <c r="G97" s="621">
        <f>$C97/3</f>
        <v>0</v>
      </c>
      <c r="H97" s="621"/>
    </row>
    <row r="98" spans="1:8" ht="15">
      <c r="A98" s="312"/>
      <c r="B98" s="312"/>
      <c r="C98" s="312"/>
      <c r="D98" s="312"/>
      <c r="E98" s="312"/>
      <c r="F98" s="312"/>
      <c r="G98" s="312"/>
      <c r="H98" s="312"/>
    </row>
    <row r="99" spans="1:8" ht="15">
      <c r="A99" s="624" t="s">
        <v>107</v>
      </c>
      <c r="B99" s="624"/>
      <c r="C99" s="624"/>
      <c r="D99" s="624"/>
      <c r="E99" s="624"/>
      <c r="F99" s="624"/>
      <c r="G99" s="624"/>
      <c r="H99" s="624"/>
    </row>
    <row r="100" spans="1:8" ht="30.75">
      <c r="A100" s="590" t="s">
        <v>108</v>
      </c>
      <c r="B100" s="590"/>
      <c r="C100" s="590"/>
      <c r="D100" s="590"/>
      <c r="E100" s="590"/>
      <c r="F100" s="527" t="s">
        <v>9</v>
      </c>
      <c r="G100" s="527" t="s">
        <v>170</v>
      </c>
      <c r="H100" s="522" t="s">
        <v>109</v>
      </c>
    </row>
    <row r="101" spans="1:8" ht="27.75" customHeight="1">
      <c r="A101" s="572" t="s">
        <v>739</v>
      </c>
      <c r="B101" s="572"/>
      <c r="C101" s="572"/>
      <c r="D101" s="572"/>
      <c r="E101" s="572"/>
      <c r="F101" s="298">
        <f>$E$21+$A$60+$E$73+$D$94+$D$97</f>
        <v>0</v>
      </c>
      <c r="G101" s="397">
        <f>$F$21+$A$61+$F$73+$D$94+$D$97</f>
        <v>0</v>
      </c>
      <c r="H101" s="90"/>
    </row>
    <row r="102" spans="1:8" ht="27.75" customHeight="1">
      <c r="A102" s="572" t="s">
        <v>740</v>
      </c>
      <c r="B102" s="572"/>
      <c r="C102" s="572"/>
      <c r="D102" s="572"/>
      <c r="E102" s="572"/>
      <c r="F102" s="298">
        <f>$E$36+$C$60+$E$83+$E$94+$E$97</f>
        <v>0</v>
      </c>
      <c r="G102" s="397">
        <f>$F$36+$C$61+$F$83+$E$94+$E$97</f>
        <v>0</v>
      </c>
      <c r="H102" s="90"/>
    </row>
    <row r="103" spans="1:8" ht="23.25" customHeight="1">
      <c r="A103" s="572" t="s">
        <v>741</v>
      </c>
      <c r="B103" s="572"/>
      <c r="C103" s="572"/>
      <c r="D103" s="572"/>
      <c r="E103" s="572"/>
      <c r="F103" s="298">
        <f>$E$48+$E$60+$E$91+$G$94+$G$97</f>
        <v>0</v>
      </c>
      <c r="G103" s="397">
        <f>$F$48+$E$61+$F$91+$G$94+$G$97</f>
        <v>0</v>
      </c>
      <c r="H103" s="90"/>
    </row>
    <row r="104" spans="1:8" ht="29.25" customHeight="1">
      <c r="A104" s="572" t="s">
        <v>113</v>
      </c>
      <c r="B104" s="572"/>
      <c r="C104" s="572"/>
      <c r="D104" s="572"/>
      <c r="E104" s="572"/>
      <c r="F104" s="298">
        <f>$F$101+$F$102+$F$103</f>
        <v>0</v>
      </c>
      <c r="G104" s="439">
        <f>SUM($G$101:$G$103)</f>
        <v>0</v>
      </c>
      <c r="H104" s="90"/>
    </row>
    <row r="106" spans="1:4" ht="21">
      <c r="A106" s="235" t="s">
        <v>707</v>
      </c>
      <c r="B106" s="235"/>
      <c r="C106" s="235"/>
      <c r="D106" s="235"/>
    </row>
  </sheetData>
  <sheetProtection/>
  <mergeCells count="46">
    <mergeCell ref="A104:E104"/>
    <mergeCell ref="G93:H93"/>
    <mergeCell ref="E94:F94"/>
    <mergeCell ref="G94:H94"/>
    <mergeCell ref="E96:F96"/>
    <mergeCell ref="G96:H96"/>
    <mergeCell ref="E97:F97"/>
    <mergeCell ref="G97:H97"/>
    <mergeCell ref="E93:F93"/>
    <mergeCell ref="A99:H99"/>
    <mergeCell ref="A100:E100"/>
    <mergeCell ref="A101:E101"/>
    <mergeCell ref="A102:E102"/>
    <mergeCell ref="A103:E103"/>
    <mergeCell ref="A73:D73"/>
    <mergeCell ref="A82:D82"/>
    <mergeCell ref="A83:D83"/>
    <mergeCell ref="A90:D90"/>
    <mergeCell ref="A91:D91"/>
    <mergeCell ref="A72:D72"/>
    <mergeCell ref="A50:H50"/>
    <mergeCell ref="A57:D57"/>
    <mergeCell ref="A58:D58"/>
    <mergeCell ref="A59:B59"/>
    <mergeCell ref="C59:D59"/>
    <mergeCell ref="E59:H59"/>
    <mergeCell ref="A61:B61"/>
    <mergeCell ref="C61:D61"/>
    <mergeCell ref="E61:H61"/>
    <mergeCell ref="A63:H63"/>
    <mergeCell ref="F64:G64"/>
    <mergeCell ref="A60:B60"/>
    <mergeCell ref="C60:D60"/>
    <mergeCell ref="E60:H60"/>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3.xml><?xml version="1.0" encoding="utf-8"?>
<worksheet xmlns="http://schemas.openxmlformats.org/spreadsheetml/2006/main" xmlns:r="http://schemas.openxmlformats.org/officeDocument/2006/relationships">
  <sheetPr>
    <tabColor rgb="FFC00000"/>
  </sheetPr>
  <dimension ref="A1:I124"/>
  <sheetViews>
    <sheetView zoomScale="90" zoomScaleNormal="90" zoomScalePageLayoutView="0" workbookViewId="0" topLeftCell="A109">
      <selection activeCell="F120" sqref="F120"/>
    </sheetView>
  </sheetViews>
  <sheetFormatPr defaultColWidth="10.75390625" defaultRowHeight="16.5"/>
  <cols>
    <col min="1" max="1" width="6.875" style="70" customWidth="1"/>
    <col min="2" max="2" width="25.00390625" style="70" customWidth="1"/>
    <col min="3" max="3" width="5.75390625" style="70" customWidth="1"/>
    <col min="4" max="4" width="66.75390625" style="70" customWidth="1"/>
    <col min="5" max="5" width="7.00390625" style="70" customWidth="1"/>
    <col min="6" max="6" width="7.50390625" style="70" customWidth="1"/>
    <col min="7" max="7" width="8.50390625" style="70" customWidth="1"/>
    <col min="8" max="8" width="10.625" style="70" customWidth="1"/>
    <col min="9" max="9" width="13.00390625" style="70" customWidth="1"/>
    <col min="10" max="10" width="10.75390625" style="70" customWidth="1"/>
    <col min="11" max="16384" width="10.75390625" style="70" customWidth="1"/>
  </cols>
  <sheetData>
    <row r="1" spans="1:8" ht="49.5" customHeight="1">
      <c r="A1" s="568" t="s">
        <v>708</v>
      </c>
      <c r="B1" s="569"/>
      <c r="C1" s="569"/>
      <c r="D1" s="569"/>
      <c r="E1" s="569"/>
      <c r="F1" s="569"/>
      <c r="G1" s="569"/>
      <c r="H1" s="569"/>
    </row>
    <row r="2" spans="1:8" ht="15.75" thickBot="1">
      <c r="A2" s="570" t="s">
        <v>585</v>
      </c>
      <c r="B2" s="570"/>
      <c r="C2" s="570"/>
      <c r="D2" s="570"/>
      <c r="E2" s="570"/>
      <c r="F2" s="570"/>
      <c r="G2" s="570"/>
      <c r="H2" s="570"/>
    </row>
    <row r="3" spans="1:8" ht="29.25" customHeight="1" thickBot="1" thickTop="1">
      <c r="A3" s="79" t="s">
        <v>2</v>
      </c>
      <c r="B3" s="80"/>
      <c r="C3" s="81"/>
      <c r="D3" s="82" t="s">
        <v>116</v>
      </c>
      <c r="E3" s="83"/>
      <c r="F3" s="571" t="s">
        <v>117</v>
      </c>
      <c r="G3" s="571"/>
      <c r="H3" s="84">
        <f>$C$3+$C$23+$C$38</f>
        <v>0</v>
      </c>
    </row>
    <row r="4" spans="1:8" s="71" customFormat="1" ht="78.75" thickBot="1" thickTop="1">
      <c r="A4" s="87" t="s">
        <v>5</v>
      </c>
      <c r="B4" s="87" t="s">
        <v>6</v>
      </c>
      <c r="C4" s="120" t="s">
        <v>7</v>
      </c>
      <c r="D4" s="85" t="s">
        <v>8</v>
      </c>
      <c r="E4" s="86" t="s">
        <v>118</v>
      </c>
      <c r="F4" s="87" t="s">
        <v>119</v>
      </c>
      <c r="G4" s="87" t="s">
        <v>652</v>
      </c>
      <c r="H4" s="87" t="s">
        <v>121</v>
      </c>
    </row>
    <row r="5" spans="1:8" s="71" customFormat="1" ht="47.25" thickTop="1">
      <c r="A5" s="90">
        <v>1</v>
      </c>
      <c r="B5" s="88" t="s">
        <v>13</v>
      </c>
      <c r="C5" s="90">
        <v>30</v>
      </c>
      <c r="D5" s="89" t="s">
        <v>586</v>
      </c>
      <c r="E5" s="121"/>
      <c r="F5" s="122"/>
      <c r="G5" s="90"/>
      <c r="H5" s="90"/>
    </row>
    <row r="6" spans="1:8" s="71" customFormat="1" ht="93">
      <c r="A6" s="90">
        <v>2</v>
      </c>
      <c r="B6" s="91" t="s">
        <v>15</v>
      </c>
      <c r="C6" s="90">
        <v>25</v>
      </c>
      <c r="D6" s="92" t="s">
        <v>122</v>
      </c>
      <c r="E6" s="123"/>
      <c r="F6" s="122"/>
      <c r="G6" s="90"/>
      <c r="H6" s="90"/>
    </row>
    <row r="7" spans="1:8" s="71" customFormat="1" ht="78">
      <c r="A7" s="90">
        <v>3</v>
      </c>
      <c r="B7" s="88" t="s">
        <v>17</v>
      </c>
      <c r="C7" s="90">
        <v>20</v>
      </c>
      <c r="D7" s="92" t="s">
        <v>123</v>
      </c>
      <c r="E7" s="123"/>
      <c r="F7" s="122"/>
      <c r="G7" s="90"/>
      <c r="H7" s="90"/>
    </row>
    <row r="8" spans="1:8" s="71" customFormat="1" ht="93">
      <c r="A8" s="90">
        <v>4</v>
      </c>
      <c r="B8" s="88" t="s">
        <v>19</v>
      </c>
      <c r="C8" s="90">
        <v>30</v>
      </c>
      <c r="D8" s="92" t="s">
        <v>124</v>
      </c>
      <c r="E8" s="123"/>
      <c r="F8" s="122"/>
      <c r="G8" s="90"/>
      <c r="H8" s="90"/>
    </row>
    <row r="9" spans="1:8" s="71" customFormat="1" ht="62.25">
      <c r="A9" s="90">
        <v>5</v>
      </c>
      <c r="B9" s="88" t="s">
        <v>21</v>
      </c>
      <c r="C9" s="90">
        <v>10</v>
      </c>
      <c r="D9" s="92" t="s">
        <v>125</v>
      </c>
      <c r="E9" s="123"/>
      <c r="F9" s="122"/>
      <c r="G9" s="90"/>
      <c r="H9" s="90"/>
    </row>
    <row r="10" spans="1:8" s="71" customFormat="1" ht="124.5">
      <c r="A10" s="90">
        <v>6</v>
      </c>
      <c r="B10" s="88" t="s">
        <v>23</v>
      </c>
      <c r="C10" s="90">
        <v>10</v>
      </c>
      <c r="D10" s="92" t="s">
        <v>126</v>
      </c>
      <c r="E10" s="123"/>
      <c r="F10" s="122"/>
      <c r="G10" s="90"/>
      <c r="H10" s="90"/>
    </row>
    <row r="11" spans="1:8" s="71" customFormat="1" ht="46.5">
      <c r="A11" s="90">
        <v>7</v>
      </c>
      <c r="B11" s="93" t="s">
        <v>25</v>
      </c>
      <c r="C11" s="90">
        <v>5</v>
      </c>
      <c r="D11" s="92" t="s">
        <v>127</v>
      </c>
      <c r="E11" s="123"/>
      <c r="F11" s="122"/>
      <c r="G11" s="90"/>
      <c r="H11" s="90"/>
    </row>
    <row r="12" spans="1:8" s="71" customFormat="1" ht="46.5">
      <c r="A12" s="90">
        <v>8</v>
      </c>
      <c r="B12" s="88" t="s">
        <v>27</v>
      </c>
      <c r="C12" s="90">
        <v>10</v>
      </c>
      <c r="D12" s="92" t="s">
        <v>128</v>
      </c>
      <c r="E12" s="123"/>
      <c r="F12" s="122"/>
      <c r="G12" s="90"/>
      <c r="H12" s="90"/>
    </row>
    <row r="13" spans="1:8" s="71" customFormat="1" ht="93">
      <c r="A13" s="90">
        <v>9</v>
      </c>
      <c r="B13" s="88" t="s">
        <v>970</v>
      </c>
      <c r="C13" s="90">
        <v>10</v>
      </c>
      <c r="D13" s="92" t="s">
        <v>587</v>
      </c>
      <c r="E13" s="123"/>
      <c r="F13" s="122"/>
      <c r="G13" s="90"/>
      <c r="H13" s="90"/>
    </row>
    <row r="14" spans="1:8" s="71" customFormat="1" ht="15">
      <c r="A14" s="572">
        <v>10</v>
      </c>
      <c r="B14" s="93" t="s">
        <v>31</v>
      </c>
      <c r="C14" s="572" t="s">
        <v>32</v>
      </c>
      <c r="D14" s="94" t="s">
        <v>33</v>
      </c>
      <c r="E14" s="124"/>
      <c r="F14" s="125"/>
      <c r="G14" s="95"/>
      <c r="H14" s="572" t="s">
        <v>705</v>
      </c>
    </row>
    <row r="15" spans="1:8" s="71" customFormat="1" ht="62.25">
      <c r="A15" s="572"/>
      <c r="B15" s="93" t="s">
        <v>35</v>
      </c>
      <c r="C15" s="572"/>
      <c r="D15" s="94" t="s">
        <v>36</v>
      </c>
      <c r="E15" s="124"/>
      <c r="F15" s="125"/>
      <c r="G15" s="95"/>
      <c r="H15" s="572"/>
    </row>
    <row r="16" spans="1:8" s="71" customFormat="1" ht="62.25">
      <c r="A16" s="572"/>
      <c r="B16" s="93" t="s">
        <v>37</v>
      </c>
      <c r="C16" s="572"/>
      <c r="D16" s="94" t="s">
        <v>38</v>
      </c>
      <c r="E16" s="232"/>
      <c r="F16" s="125"/>
      <c r="G16" s="95"/>
      <c r="H16" s="572"/>
    </row>
    <row r="17" spans="1:8" s="71" customFormat="1" ht="30.75">
      <c r="A17" s="572"/>
      <c r="B17" s="93" t="s">
        <v>39</v>
      </c>
      <c r="C17" s="572"/>
      <c r="D17" s="94" t="s">
        <v>40</v>
      </c>
      <c r="E17" s="124"/>
      <c r="F17" s="125"/>
      <c r="G17" s="95"/>
      <c r="H17" s="572"/>
    </row>
    <row r="18" spans="1:8" s="71" customFormat="1" ht="62.25">
      <c r="A18" s="572"/>
      <c r="B18" s="93" t="s">
        <v>41</v>
      </c>
      <c r="C18" s="572"/>
      <c r="D18" s="94" t="s">
        <v>42</v>
      </c>
      <c r="E18" s="124"/>
      <c r="F18" s="125"/>
      <c r="G18" s="95"/>
      <c r="H18" s="572"/>
    </row>
    <row r="19" spans="1:8" s="71" customFormat="1" ht="31.5" thickBot="1">
      <c r="A19" s="572"/>
      <c r="B19" s="88" t="s">
        <v>43</v>
      </c>
      <c r="C19" s="572"/>
      <c r="D19" s="94" t="s">
        <v>129</v>
      </c>
      <c r="E19" s="126"/>
      <c r="F19" s="125"/>
      <c r="G19" s="95"/>
      <c r="H19" s="572"/>
    </row>
    <row r="20" spans="1:8" s="71" customFormat="1" ht="15.75" thickTop="1">
      <c r="A20" s="572" t="s">
        <v>45</v>
      </c>
      <c r="B20" s="572"/>
      <c r="C20" s="572"/>
      <c r="D20" s="572"/>
      <c r="E20" s="96">
        <f>MIN(100,IF($E$5+$E$19&gt;100,100,$E$5+$E$6+$E$7+$E$8+$E$9+$E$10+$E$11+$E$12+$E$13+$E$14+$E$15+$E$16+$E$17+$E$18+$E$19))</f>
        <v>0</v>
      </c>
      <c r="F20" s="97">
        <f>MIN(100,IF($F$5+$F$19&gt;100,100,$F$5+$F$6+$F$7+$F$8+$F$9+$F$10+$F$11+$F$12+$F$13+$F$14+$F$15+$F$16+$F$17+$F$18+$F$19))</f>
        <v>0</v>
      </c>
      <c r="G20" s="90"/>
      <c r="H20" s="90"/>
    </row>
    <row r="21" spans="1:8" s="71" customFormat="1" ht="15">
      <c r="A21" s="572" t="s">
        <v>46</v>
      </c>
      <c r="B21" s="572"/>
      <c r="C21" s="572"/>
      <c r="D21" s="572"/>
      <c r="E21" s="98">
        <f>$E$20*$C$3</f>
        <v>0</v>
      </c>
      <c r="F21" s="98">
        <f>$F$20*$C$3</f>
        <v>0</v>
      </c>
      <c r="G21" s="90"/>
      <c r="H21" s="90"/>
    </row>
    <row r="22" spans="1:8" s="71" customFormat="1" ht="15.75" thickBot="1">
      <c r="A22" s="91"/>
      <c r="B22" s="91"/>
      <c r="C22" s="91"/>
      <c r="D22" s="91"/>
      <c r="E22" s="91"/>
      <c r="F22" s="91"/>
      <c r="G22" s="91"/>
      <c r="H22" s="91"/>
    </row>
    <row r="23" spans="1:8" s="71" customFormat="1" ht="24.75" customHeight="1" thickBot="1" thickTop="1">
      <c r="A23" s="575" t="s">
        <v>47</v>
      </c>
      <c r="B23" s="576"/>
      <c r="C23" s="127"/>
      <c r="D23" s="128" t="s">
        <v>116</v>
      </c>
      <c r="E23" s="129"/>
      <c r="F23" s="129"/>
      <c r="G23" s="129"/>
      <c r="H23" s="129"/>
    </row>
    <row r="24" spans="1:8" s="71" customFormat="1" ht="78.75" thickBot="1" thickTop="1">
      <c r="A24" s="87" t="s">
        <v>5</v>
      </c>
      <c r="B24" s="87" t="s">
        <v>6</v>
      </c>
      <c r="C24" s="120" t="s">
        <v>7</v>
      </c>
      <c r="D24" s="85" t="s">
        <v>8</v>
      </c>
      <c r="E24" s="86" t="s">
        <v>118</v>
      </c>
      <c r="F24" s="87" t="s">
        <v>119</v>
      </c>
      <c r="G24" s="87" t="s">
        <v>652</v>
      </c>
      <c r="H24" s="87" t="s">
        <v>121</v>
      </c>
    </row>
    <row r="25" spans="1:8" s="71" customFormat="1" ht="47.25" thickTop="1">
      <c r="A25" s="90">
        <v>1</v>
      </c>
      <c r="B25" s="93" t="s">
        <v>48</v>
      </c>
      <c r="C25" s="93">
        <v>20</v>
      </c>
      <c r="D25" s="99" t="s">
        <v>130</v>
      </c>
      <c r="E25" s="130"/>
      <c r="F25" s="131"/>
      <c r="G25" s="93"/>
      <c r="H25" s="93"/>
    </row>
    <row r="26" spans="1:8" s="71" customFormat="1" ht="46.5">
      <c r="A26" s="90">
        <v>2</v>
      </c>
      <c r="B26" s="93" t="s">
        <v>50</v>
      </c>
      <c r="C26" s="93">
        <v>20</v>
      </c>
      <c r="D26" s="99" t="s">
        <v>130</v>
      </c>
      <c r="E26" s="132"/>
      <c r="F26" s="131"/>
      <c r="G26" s="93"/>
      <c r="H26" s="93"/>
    </row>
    <row r="27" spans="1:8" s="71" customFormat="1" ht="312">
      <c r="A27" s="90">
        <v>3</v>
      </c>
      <c r="B27" s="93" t="s">
        <v>51</v>
      </c>
      <c r="C27" s="93">
        <v>20</v>
      </c>
      <c r="D27" s="99" t="s">
        <v>131</v>
      </c>
      <c r="E27" s="132"/>
      <c r="F27" s="131"/>
      <c r="G27" s="93"/>
      <c r="H27" s="93"/>
    </row>
    <row r="28" spans="1:8" s="71" customFormat="1" ht="156">
      <c r="A28" s="90">
        <v>4</v>
      </c>
      <c r="B28" s="93" t="s">
        <v>53</v>
      </c>
      <c r="C28" s="93">
        <v>20</v>
      </c>
      <c r="D28" s="99" t="s">
        <v>971</v>
      </c>
      <c r="E28" s="132"/>
      <c r="F28" s="131"/>
      <c r="G28" s="93"/>
      <c r="H28" s="93"/>
    </row>
    <row r="29" spans="1:8" s="71" customFormat="1" ht="46.5">
      <c r="A29" s="90">
        <v>5</v>
      </c>
      <c r="B29" s="93" t="s">
        <v>55</v>
      </c>
      <c r="C29" s="93">
        <v>20</v>
      </c>
      <c r="D29" s="99" t="s">
        <v>132</v>
      </c>
      <c r="E29" s="132"/>
      <c r="F29" s="131"/>
      <c r="G29" s="93"/>
      <c r="H29" s="93"/>
    </row>
    <row r="30" spans="1:8" s="71" customFormat="1" ht="78">
      <c r="A30" s="90">
        <v>6</v>
      </c>
      <c r="B30" s="93" t="s">
        <v>133</v>
      </c>
      <c r="C30" s="93">
        <v>20</v>
      </c>
      <c r="D30" s="99" t="s">
        <v>134</v>
      </c>
      <c r="E30" s="132"/>
      <c r="F30" s="131"/>
      <c r="G30" s="93"/>
      <c r="H30" s="93" t="s">
        <v>59</v>
      </c>
    </row>
    <row r="31" spans="1:8" s="71" customFormat="1" ht="78">
      <c r="A31" s="90">
        <v>7</v>
      </c>
      <c r="B31" s="93" t="s">
        <v>60</v>
      </c>
      <c r="C31" s="93">
        <v>10</v>
      </c>
      <c r="D31" s="99" t="s">
        <v>135</v>
      </c>
      <c r="E31" s="132"/>
      <c r="F31" s="131"/>
      <c r="G31" s="93"/>
      <c r="H31" s="93"/>
    </row>
    <row r="32" spans="1:8" s="71" customFormat="1" ht="30.75">
      <c r="A32" s="90">
        <v>8</v>
      </c>
      <c r="B32" s="93" t="s">
        <v>972</v>
      </c>
      <c r="C32" s="93">
        <v>5</v>
      </c>
      <c r="D32" s="99" t="s">
        <v>63</v>
      </c>
      <c r="E32" s="132"/>
      <c r="F32" s="131"/>
      <c r="G32" s="93"/>
      <c r="H32" s="93"/>
    </row>
    <row r="33" spans="1:8" s="71" customFormat="1" ht="108.75">
      <c r="A33" s="90">
        <v>9</v>
      </c>
      <c r="B33" s="93" t="s">
        <v>64</v>
      </c>
      <c r="C33" s="93">
        <v>15</v>
      </c>
      <c r="D33" s="133" t="s">
        <v>136</v>
      </c>
      <c r="E33" s="132"/>
      <c r="F33" s="131"/>
      <c r="G33" s="93"/>
      <c r="H33" s="93"/>
    </row>
    <row r="34" spans="1:8" s="71" customFormat="1" ht="187.5" thickBot="1">
      <c r="A34" s="90">
        <v>10</v>
      </c>
      <c r="B34" s="93" t="s">
        <v>973</v>
      </c>
      <c r="C34" s="93" t="s">
        <v>32</v>
      </c>
      <c r="D34" s="99" t="s">
        <v>974</v>
      </c>
      <c r="E34" s="134"/>
      <c r="F34" s="131"/>
      <c r="G34" s="93"/>
      <c r="H34" s="93" t="s">
        <v>706</v>
      </c>
    </row>
    <row r="35" spans="1:8" s="71" customFormat="1" ht="15.75" thickTop="1">
      <c r="A35" s="572" t="s">
        <v>45</v>
      </c>
      <c r="B35" s="572"/>
      <c r="C35" s="572"/>
      <c r="D35" s="572"/>
      <c r="E35" s="96">
        <f>MIN(100,IF($E$25+$E$34&gt;100,100,$E$25+$E$26+$E$27+$E$28+$E$29+$E$30+$E$31+$E$32+$E$33+$E$34))</f>
        <v>0</v>
      </c>
      <c r="F35" s="97">
        <f>MIN(100,IF($F$25+$F$34&gt;100,100,$F$25+$F$26+$F$27+$F$28+$F$29+$F$30+$F$31+$F$32+$F$33+$F$34))</f>
        <v>0</v>
      </c>
      <c r="G35" s="90"/>
      <c r="H35" s="90"/>
    </row>
    <row r="36" spans="1:8" s="71" customFormat="1" ht="15">
      <c r="A36" s="572" t="s">
        <v>67</v>
      </c>
      <c r="B36" s="572"/>
      <c r="C36" s="572"/>
      <c r="D36" s="572"/>
      <c r="E36" s="98">
        <f>$E$35*$C$23</f>
        <v>0</v>
      </c>
      <c r="F36" s="98">
        <f>$F$35*$C$23</f>
        <v>0</v>
      </c>
      <c r="G36" s="90"/>
      <c r="H36" s="90"/>
    </row>
    <row r="37" spans="1:8" s="71" customFormat="1" ht="15.75" thickBot="1">
      <c r="A37" s="91"/>
      <c r="B37" s="91"/>
      <c r="C37" s="91"/>
      <c r="D37" s="91"/>
      <c r="E37" s="91"/>
      <c r="F37" s="91"/>
      <c r="G37" s="91"/>
      <c r="H37" s="91"/>
    </row>
    <row r="38" spans="1:8" s="71" customFormat="1" ht="20.25" customHeight="1" thickBot="1" thickTop="1">
      <c r="A38" s="581" t="s">
        <v>68</v>
      </c>
      <c r="B38" s="582"/>
      <c r="C38" s="127"/>
      <c r="D38" s="128" t="s">
        <v>116</v>
      </c>
      <c r="E38" s="129"/>
      <c r="F38" s="129"/>
      <c r="G38" s="129"/>
      <c r="H38" s="129"/>
    </row>
    <row r="39" spans="1:8" s="71" customFormat="1" ht="78.75" thickBot="1" thickTop="1">
      <c r="A39" s="87" t="s">
        <v>5</v>
      </c>
      <c r="B39" s="87" t="s">
        <v>6</v>
      </c>
      <c r="C39" s="120" t="s">
        <v>7</v>
      </c>
      <c r="D39" s="85" t="s">
        <v>8</v>
      </c>
      <c r="E39" s="86" t="s">
        <v>118</v>
      </c>
      <c r="F39" s="87" t="s">
        <v>119</v>
      </c>
      <c r="G39" s="87" t="s">
        <v>652</v>
      </c>
      <c r="H39" s="87" t="s">
        <v>121</v>
      </c>
    </row>
    <row r="40" spans="1:8" s="71" customFormat="1" ht="47.25" thickTop="1">
      <c r="A40" s="90">
        <v>1</v>
      </c>
      <c r="B40" s="93" t="s">
        <v>69</v>
      </c>
      <c r="C40" s="93">
        <v>30</v>
      </c>
      <c r="D40" s="99" t="s">
        <v>70</v>
      </c>
      <c r="E40" s="130"/>
      <c r="F40" s="131"/>
      <c r="G40" s="93"/>
      <c r="H40" s="93"/>
    </row>
    <row r="41" spans="1:8" s="71" customFormat="1" ht="249">
      <c r="A41" s="90">
        <v>2</v>
      </c>
      <c r="B41" s="93" t="s">
        <v>71</v>
      </c>
      <c r="C41" s="93">
        <v>20</v>
      </c>
      <c r="D41" s="99" t="s">
        <v>72</v>
      </c>
      <c r="E41" s="132"/>
      <c r="F41" s="131"/>
      <c r="G41" s="93"/>
      <c r="H41" s="93"/>
    </row>
    <row r="42" spans="1:8" s="71" customFormat="1" ht="171">
      <c r="A42" s="90">
        <v>3</v>
      </c>
      <c r="B42" s="93" t="s">
        <v>73</v>
      </c>
      <c r="C42" s="93">
        <v>30</v>
      </c>
      <c r="D42" s="99" t="s">
        <v>74</v>
      </c>
      <c r="E42" s="132"/>
      <c r="F42" s="131"/>
      <c r="G42" s="93"/>
      <c r="H42" s="93" t="s">
        <v>75</v>
      </c>
    </row>
    <row r="43" spans="1:8" s="71" customFormat="1" ht="62.25">
      <c r="A43" s="90">
        <v>4</v>
      </c>
      <c r="B43" s="93" t="s">
        <v>76</v>
      </c>
      <c r="C43" s="93">
        <v>10</v>
      </c>
      <c r="D43" s="99" t="s">
        <v>137</v>
      </c>
      <c r="E43" s="132"/>
      <c r="F43" s="131"/>
      <c r="G43" s="93"/>
      <c r="H43" s="93"/>
    </row>
    <row r="44" spans="1:8" s="71" customFormat="1" ht="156">
      <c r="A44" s="90">
        <v>5</v>
      </c>
      <c r="B44" s="93" t="s">
        <v>78</v>
      </c>
      <c r="C44" s="93">
        <v>40</v>
      </c>
      <c r="D44" s="99" t="s">
        <v>79</v>
      </c>
      <c r="E44" s="132"/>
      <c r="F44" s="131"/>
      <c r="G44" s="93"/>
      <c r="H44" s="93"/>
    </row>
    <row r="45" spans="1:8" s="71" customFormat="1" ht="36.75" customHeight="1">
      <c r="A45" s="90">
        <v>6</v>
      </c>
      <c r="B45" s="93" t="s">
        <v>80</v>
      </c>
      <c r="C45" s="93">
        <v>20</v>
      </c>
      <c r="D45" s="99" t="s">
        <v>138</v>
      </c>
      <c r="E45" s="132"/>
      <c r="F45" s="131"/>
      <c r="G45" s="93"/>
      <c r="H45" s="93"/>
    </row>
    <row r="46" spans="1:8" s="71" customFormat="1" ht="93.75" thickBot="1">
      <c r="A46" s="90">
        <v>7</v>
      </c>
      <c r="B46" s="93" t="s">
        <v>82</v>
      </c>
      <c r="C46" s="90" t="s">
        <v>32</v>
      </c>
      <c r="D46" s="99" t="s">
        <v>83</v>
      </c>
      <c r="E46" s="134"/>
      <c r="F46" s="131"/>
      <c r="G46" s="93"/>
      <c r="H46" s="93" t="s">
        <v>706</v>
      </c>
    </row>
    <row r="47" spans="1:8" s="71" customFormat="1" ht="15.75" thickTop="1">
      <c r="A47" s="572" t="s">
        <v>45</v>
      </c>
      <c r="B47" s="572"/>
      <c r="C47" s="572"/>
      <c r="D47" s="572"/>
      <c r="E47" s="96">
        <f>MIN(100,IF($E$40+$E$46&gt;100,100,$E$40+$E$41+$E$42+$E$43+$E$44+$E$45+$E$46))</f>
        <v>0</v>
      </c>
      <c r="F47" s="97">
        <f>MIN(100,IF($F$40+$F$46&gt;100,100,$F$40+$F$41+$F$42+$F$43+$F$44+$F$45+$F$46))</f>
        <v>0</v>
      </c>
      <c r="G47" s="90"/>
      <c r="H47" s="90"/>
    </row>
    <row r="48" spans="1:8" s="71" customFormat="1" ht="15">
      <c r="A48" s="572" t="s">
        <v>84</v>
      </c>
      <c r="B48" s="572"/>
      <c r="C48" s="572"/>
      <c r="D48" s="572"/>
      <c r="E48" s="98">
        <f>$E$47*$C$38</f>
        <v>0</v>
      </c>
      <c r="F48" s="98">
        <f>$F$47*$C$38</f>
        <v>0</v>
      </c>
      <c r="G48" s="90"/>
      <c r="H48" s="90"/>
    </row>
    <row r="49" spans="1:8" s="71" customFormat="1" ht="27.75" customHeight="1">
      <c r="A49" s="91"/>
      <c r="B49" s="91"/>
      <c r="C49" s="91"/>
      <c r="D49" s="91"/>
      <c r="E49" s="91"/>
      <c r="F49" s="91"/>
      <c r="G49" s="91"/>
      <c r="H49" s="91"/>
    </row>
    <row r="50" spans="1:8" s="71" customFormat="1" ht="15">
      <c r="A50" s="578" t="s">
        <v>588</v>
      </c>
      <c r="B50" s="578"/>
      <c r="C50" s="578"/>
      <c r="D50" s="578"/>
      <c r="E50" s="578"/>
      <c r="F50" s="578"/>
      <c r="G50" s="578"/>
      <c r="H50" s="578"/>
    </row>
    <row r="51" spans="1:8" s="71" customFormat="1" ht="78" thickBot="1">
      <c r="A51" s="86" t="s">
        <v>5</v>
      </c>
      <c r="B51" s="86" t="s">
        <v>6</v>
      </c>
      <c r="C51" s="86" t="s">
        <v>7</v>
      </c>
      <c r="D51" s="100" t="s">
        <v>8</v>
      </c>
      <c r="E51" s="86" t="s">
        <v>118</v>
      </c>
      <c r="F51" s="87" t="s">
        <v>119</v>
      </c>
      <c r="G51" s="87" t="s">
        <v>652</v>
      </c>
      <c r="H51" s="87" t="s">
        <v>121</v>
      </c>
    </row>
    <row r="52" spans="1:9" s="75" customFormat="1" ht="63" thickTop="1">
      <c r="A52" s="101">
        <v>1</v>
      </c>
      <c r="B52" s="88" t="s">
        <v>139</v>
      </c>
      <c r="C52" s="101">
        <v>20</v>
      </c>
      <c r="D52" s="103" t="s">
        <v>589</v>
      </c>
      <c r="E52" s="135"/>
      <c r="F52" s="136"/>
      <c r="G52" s="101"/>
      <c r="H52" s="101"/>
      <c r="I52" s="73"/>
    </row>
    <row r="53" spans="1:8" s="75" customFormat="1" ht="30.75">
      <c r="A53" s="572">
        <v>2</v>
      </c>
      <c r="B53" s="88" t="s">
        <v>140</v>
      </c>
      <c r="C53" s="579">
        <v>40</v>
      </c>
      <c r="D53" s="102" t="s">
        <v>590</v>
      </c>
      <c r="E53" s="137"/>
      <c r="F53" s="136"/>
      <c r="G53" s="101"/>
      <c r="H53" s="101"/>
    </row>
    <row r="54" spans="1:8" s="75" customFormat="1" ht="30.75">
      <c r="A54" s="572"/>
      <c r="B54" s="88" t="s">
        <v>141</v>
      </c>
      <c r="C54" s="579"/>
      <c r="D54" s="103" t="s">
        <v>591</v>
      </c>
      <c r="E54" s="137"/>
      <c r="F54" s="136"/>
      <c r="G54" s="101"/>
      <c r="H54" s="101"/>
    </row>
    <row r="55" spans="1:8" s="75" customFormat="1" ht="30.75">
      <c r="A55" s="572"/>
      <c r="B55" s="88" t="s">
        <v>142</v>
      </c>
      <c r="C55" s="579"/>
      <c r="D55" s="103" t="s">
        <v>592</v>
      </c>
      <c r="E55" s="137"/>
      <c r="F55" s="136"/>
      <c r="G55" s="101"/>
      <c r="H55" s="101"/>
    </row>
    <row r="56" spans="1:8" s="75" customFormat="1" ht="78">
      <c r="A56" s="572"/>
      <c r="B56" s="88" t="s">
        <v>143</v>
      </c>
      <c r="C56" s="579"/>
      <c r="D56" s="102" t="s">
        <v>593</v>
      </c>
      <c r="E56" s="137"/>
      <c r="F56" s="136"/>
      <c r="G56" s="101"/>
      <c r="H56" s="101"/>
    </row>
    <row r="57" spans="1:8" s="75" customFormat="1" ht="46.5">
      <c r="A57" s="572"/>
      <c r="B57" s="88" t="s">
        <v>144</v>
      </c>
      <c r="C57" s="579"/>
      <c r="D57" s="102" t="s">
        <v>594</v>
      </c>
      <c r="E57" s="137"/>
      <c r="F57" s="136"/>
      <c r="G57" s="101"/>
      <c r="H57" s="101"/>
    </row>
    <row r="58" spans="1:8" s="75" customFormat="1" ht="46.5">
      <c r="A58" s="101">
        <v>3</v>
      </c>
      <c r="B58" s="88" t="s">
        <v>145</v>
      </c>
      <c r="C58" s="101">
        <v>40</v>
      </c>
      <c r="D58" s="103" t="s">
        <v>595</v>
      </c>
      <c r="E58" s="137"/>
      <c r="F58" s="136"/>
      <c r="G58" s="101"/>
      <c r="H58" s="101"/>
    </row>
    <row r="59" spans="1:8" s="75" customFormat="1" ht="62.25">
      <c r="A59" s="572">
        <v>4</v>
      </c>
      <c r="B59" s="88" t="s">
        <v>146</v>
      </c>
      <c r="C59" s="572">
        <v>40</v>
      </c>
      <c r="D59" s="103" t="s">
        <v>596</v>
      </c>
      <c r="E59" s="137"/>
      <c r="F59" s="136"/>
      <c r="G59" s="101"/>
      <c r="H59" s="101"/>
    </row>
    <row r="60" spans="1:8" s="75" customFormat="1" ht="93">
      <c r="A60" s="572"/>
      <c r="B60" s="88" t="s">
        <v>147</v>
      </c>
      <c r="C60" s="572"/>
      <c r="D60" s="103" t="s">
        <v>597</v>
      </c>
      <c r="E60" s="137"/>
      <c r="F60" s="136"/>
      <c r="G60" s="101"/>
      <c r="H60" s="101"/>
    </row>
    <row r="61" spans="1:8" s="71" customFormat="1" ht="15">
      <c r="A61" s="572"/>
      <c r="B61" s="93" t="s">
        <v>148</v>
      </c>
      <c r="C61" s="572"/>
      <c r="D61" s="103" t="s">
        <v>598</v>
      </c>
      <c r="E61" s="132"/>
      <c r="F61" s="131"/>
      <c r="G61" s="93"/>
      <c r="H61" s="93"/>
    </row>
    <row r="62" spans="1:8" s="71" customFormat="1" ht="15">
      <c r="A62" s="572"/>
      <c r="B62" s="93" t="s">
        <v>149</v>
      </c>
      <c r="C62" s="572"/>
      <c r="D62" s="104" t="s">
        <v>599</v>
      </c>
      <c r="E62" s="132"/>
      <c r="F62" s="131"/>
      <c r="G62" s="93"/>
      <c r="H62" s="93"/>
    </row>
    <row r="63" spans="1:8" s="71" customFormat="1" ht="30.75">
      <c r="A63" s="572"/>
      <c r="B63" s="93" t="s">
        <v>150</v>
      </c>
      <c r="C63" s="572"/>
      <c r="D63" s="104" t="s">
        <v>600</v>
      </c>
      <c r="E63" s="132"/>
      <c r="F63" s="131"/>
      <c r="G63" s="93"/>
      <c r="H63" s="93"/>
    </row>
    <row r="64" spans="1:8" s="71" customFormat="1" ht="30.75">
      <c r="A64" s="572"/>
      <c r="B64" s="93" t="s">
        <v>151</v>
      </c>
      <c r="C64" s="572"/>
      <c r="D64" s="104" t="s">
        <v>601</v>
      </c>
      <c r="E64" s="132"/>
      <c r="F64" s="131"/>
      <c r="G64" s="93"/>
      <c r="H64" s="93"/>
    </row>
    <row r="65" spans="1:8" s="71" customFormat="1" ht="15">
      <c r="A65" s="572"/>
      <c r="B65" s="88" t="s">
        <v>152</v>
      </c>
      <c r="C65" s="572"/>
      <c r="D65" s="157" t="s">
        <v>153</v>
      </c>
      <c r="E65" s="158"/>
      <c r="F65" s="159"/>
      <c r="G65" s="160"/>
      <c r="H65" s="93"/>
    </row>
    <row r="66" spans="1:8" s="71" customFormat="1" ht="46.5">
      <c r="A66" s="572"/>
      <c r="B66" s="105" t="s">
        <v>154</v>
      </c>
      <c r="C66" s="580"/>
      <c r="D66" s="163" t="s">
        <v>153</v>
      </c>
      <c r="E66" s="166"/>
      <c r="F66" s="164"/>
      <c r="G66" s="162"/>
      <c r="H66" s="131"/>
    </row>
    <row r="67" spans="1:8" s="71" customFormat="1" ht="24" customHeight="1" thickBot="1">
      <c r="A67" s="138">
        <v>5</v>
      </c>
      <c r="B67" s="105" t="s">
        <v>155</v>
      </c>
      <c r="C67" s="156">
        <v>10</v>
      </c>
      <c r="D67" s="163" t="s">
        <v>156</v>
      </c>
      <c r="E67" s="165"/>
      <c r="F67" s="164"/>
      <c r="G67" s="162"/>
      <c r="H67" s="131"/>
    </row>
    <row r="68" spans="1:8" s="71" customFormat="1" ht="23.25" customHeight="1" thickTop="1">
      <c r="A68" s="572" t="s">
        <v>45</v>
      </c>
      <c r="B68" s="572"/>
      <c r="C68" s="572"/>
      <c r="D68" s="577"/>
      <c r="E68" s="96">
        <f>MIN(100,IF($E$52+$E$65&gt;100,100,$E$52+$E$53+$E$54+$E$55+$E$56+$E$57+$E$58+$E$59+$E$60+$E$61+$E$62+$E$63+$E$64+$E$65+$E$66+$E$67))</f>
        <v>0</v>
      </c>
      <c r="F68" s="96">
        <f>MIN(100,IF($F$52+$F$67&gt;100,100,$F$52+$F$53+$F$54+$F$55+$F$56+$F$57+$F$58+$F$59+$F$60+$F$61+$F$62+$F$63+$F$64+$F$65+$F$66+$F$67))</f>
        <v>0</v>
      </c>
      <c r="G68" s="161"/>
      <c r="H68" s="90"/>
    </row>
    <row r="69" spans="1:8" s="71" customFormat="1" ht="15">
      <c r="A69" s="585" t="s">
        <v>86</v>
      </c>
      <c r="B69" s="585"/>
      <c r="C69" s="585"/>
      <c r="D69" s="585"/>
      <c r="E69" s="106">
        <f>$E$68*0.15</f>
        <v>0</v>
      </c>
      <c r="F69" s="106">
        <f>$F$68*0.15</f>
        <v>0</v>
      </c>
      <c r="G69" s="95"/>
      <c r="H69" s="95"/>
    </row>
    <row r="70" spans="1:8" s="71" customFormat="1" ht="15">
      <c r="A70" s="586" t="s">
        <v>157</v>
      </c>
      <c r="B70" s="586"/>
      <c r="C70" s="586" t="s">
        <v>158</v>
      </c>
      <c r="D70" s="586"/>
      <c r="E70" s="586" t="s">
        <v>159</v>
      </c>
      <c r="F70" s="586"/>
      <c r="G70" s="586"/>
      <c r="H70" s="586"/>
    </row>
    <row r="71" spans="1:8" s="71" customFormat="1" ht="21" customHeight="1">
      <c r="A71" s="566">
        <f>$E$69/3</f>
        <v>0</v>
      </c>
      <c r="B71" s="566"/>
      <c r="C71" s="566">
        <f>$E$69/3</f>
        <v>0</v>
      </c>
      <c r="D71" s="566"/>
      <c r="E71" s="566">
        <f>$E$69/3</f>
        <v>0</v>
      </c>
      <c r="F71" s="566"/>
      <c r="G71" s="566"/>
      <c r="H71" s="566"/>
    </row>
    <row r="72" spans="1:8" s="71" customFormat="1" ht="21.75" customHeight="1">
      <c r="A72" s="566">
        <f>$F$69/3</f>
        <v>0</v>
      </c>
      <c r="B72" s="566"/>
      <c r="C72" s="566">
        <f>$F$69/3</f>
        <v>0</v>
      </c>
      <c r="D72" s="566"/>
      <c r="E72" s="567">
        <v>0</v>
      </c>
      <c r="F72" s="567"/>
      <c r="G72" s="567"/>
      <c r="H72" s="567"/>
    </row>
    <row r="73" spans="1:8" s="139" customFormat="1" ht="30" customHeight="1" thickBot="1">
      <c r="A73" s="587" t="s">
        <v>602</v>
      </c>
      <c r="B73" s="587"/>
      <c r="C73" s="587"/>
      <c r="D73" s="587"/>
      <c r="E73" s="587"/>
      <c r="F73" s="587"/>
      <c r="G73" s="587"/>
      <c r="H73" s="587"/>
    </row>
    <row r="74" spans="1:8" s="139" customFormat="1" ht="29.25" customHeight="1" thickBot="1" thickTop="1">
      <c r="A74" s="575" t="s">
        <v>2</v>
      </c>
      <c r="B74" s="588"/>
      <c r="C74" s="140"/>
      <c r="D74" s="128" t="s">
        <v>603</v>
      </c>
      <c r="E74" s="573" t="s">
        <v>653</v>
      </c>
      <c r="F74" s="573"/>
      <c r="G74" s="574"/>
      <c r="H74" s="142">
        <f>C74+C88+C99</f>
        <v>0</v>
      </c>
    </row>
    <row r="75" spans="1:8" s="139" customFormat="1" ht="78.75" thickBot="1" thickTop="1">
      <c r="A75" s="87" t="s">
        <v>5</v>
      </c>
      <c r="B75" s="86" t="s">
        <v>6</v>
      </c>
      <c r="C75" s="143" t="s">
        <v>7</v>
      </c>
      <c r="D75" s="85" t="s">
        <v>604</v>
      </c>
      <c r="E75" s="86" t="s">
        <v>118</v>
      </c>
      <c r="F75" s="87" t="s">
        <v>119</v>
      </c>
      <c r="G75" s="87" t="s">
        <v>652</v>
      </c>
      <c r="H75" s="87" t="s">
        <v>121</v>
      </c>
    </row>
    <row r="76" spans="1:8" s="139" customFormat="1" ht="47.25" thickTop="1">
      <c r="A76" s="144">
        <v>1</v>
      </c>
      <c r="B76" s="93" t="s">
        <v>605</v>
      </c>
      <c r="C76" s="93">
        <v>20</v>
      </c>
      <c r="D76" s="107" t="s">
        <v>606</v>
      </c>
      <c r="E76" s="145"/>
      <c r="F76" s="146"/>
      <c r="G76" s="108"/>
      <c r="H76" s="108"/>
    </row>
    <row r="77" spans="1:8" s="139" customFormat="1" ht="46.5">
      <c r="A77" s="144">
        <v>2</v>
      </c>
      <c r="B77" s="93" t="s">
        <v>607</v>
      </c>
      <c r="C77" s="93">
        <v>15</v>
      </c>
      <c r="D77" s="107" t="s">
        <v>608</v>
      </c>
      <c r="E77" s="147"/>
      <c r="F77" s="146"/>
      <c r="G77" s="108"/>
      <c r="H77" s="108"/>
    </row>
    <row r="78" spans="1:8" s="139" customFormat="1" ht="62.25">
      <c r="A78" s="144">
        <v>3</v>
      </c>
      <c r="B78" s="93" t="s">
        <v>160</v>
      </c>
      <c r="C78" s="93">
        <v>10</v>
      </c>
      <c r="D78" s="109" t="s">
        <v>609</v>
      </c>
      <c r="E78" s="147"/>
      <c r="F78" s="146"/>
      <c r="G78" s="108"/>
      <c r="H78" s="108"/>
    </row>
    <row r="79" spans="1:8" s="139" customFormat="1" ht="140.25">
      <c r="A79" s="144">
        <v>4</v>
      </c>
      <c r="B79" s="93" t="s">
        <v>610</v>
      </c>
      <c r="C79" s="93">
        <v>15</v>
      </c>
      <c r="D79" s="109" t="s">
        <v>611</v>
      </c>
      <c r="E79" s="147"/>
      <c r="F79" s="146"/>
      <c r="G79" s="108"/>
      <c r="H79" s="108"/>
    </row>
    <row r="80" spans="1:8" s="139" customFormat="1" ht="62.25">
      <c r="A80" s="144">
        <v>5</v>
      </c>
      <c r="B80" s="93" t="s">
        <v>161</v>
      </c>
      <c r="C80" s="93">
        <v>20</v>
      </c>
      <c r="D80" s="107" t="s">
        <v>612</v>
      </c>
      <c r="E80" s="147"/>
      <c r="F80" s="146"/>
      <c r="G80" s="108"/>
      <c r="H80" s="108"/>
    </row>
    <row r="81" spans="1:8" s="139" customFormat="1" ht="46.5">
      <c r="A81" s="144">
        <v>6</v>
      </c>
      <c r="B81" s="93" t="s">
        <v>613</v>
      </c>
      <c r="C81" s="93">
        <v>10</v>
      </c>
      <c r="D81" s="107" t="s">
        <v>614</v>
      </c>
      <c r="E81" s="147"/>
      <c r="F81" s="146"/>
      <c r="G81" s="108"/>
      <c r="H81" s="108"/>
    </row>
    <row r="82" spans="1:8" s="139" customFormat="1" ht="46.5">
      <c r="A82" s="144">
        <v>7</v>
      </c>
      <c r="B82" s="93" t="s">
        <v>615</v>
      </c>
      <c r="C82" s="93">
        <v>20</v>
      </c>
      <c r="D82" s="107" t="s">
        <v>616</v>
      </c>
      <c r="E82" s="147"/>
      <c r="F82" s="146"/>
      <c r="G82" s="108"/>
      <c r="H82" s="108"/>
    </row>
    <row r="83" spans="1:8" s="139" customFormat="1" ht="30.75">
      <c r="A83" s="144">
        <v>8</v>
      </c>
      <c r="B83" s="93" t="s">
        <v>162</v>
      </c>
      <c r="C83" s="93">
        <v>20</v>
      </c>
      <c r="D83" s="109" t="s">
        <v>617</v>
      </c>
      <c r="E83" s="147"/>
      <c r="F83" s="146"/>
      <c r="G83" s="108"/>
      <c r="H83" s="108"/>
    </row>
    <row r="84" spans="1:8" s="139" customFormat="1" ht="141" thickBot="1">
      <c r="A84" s="144">
        <v>9</v>
      </c>
      <c r="B84" s="93" t="s">
        <v>155</v>
      </c>
      <c r="C84" s="93">
        <v>20</v>
      </c>
      <c r="D84" s="107" t="s">
        <v>618</v>
      </c>
      <c r="E84" s="148"/>
      <c r="F84" s="146"/>
      <c r="G84" s="108"/>
      <c r="H84" s="108"/>
    </row>
    <row r="85" spans="1:8" s="139" customFormat="1" ht="15.75" thickTop="1">
      <c r="A85" s="572" t="s">
        <v>619</v>
      </c>
      <c r="B85" s="572"/>
      <c r="C85" s="572"/>
      <c r="D85" s="572"/>
      <c r="E85" s="110">
        <f>MIN(100,IF($E$76+$E$84&gt;100,100,$E$76+$E$77+$E$78+$E$79+$E$80+$E$81+$E$82+$E$83+$E$84))</f>
        <v>0</v>
      </c>
      <c r="F85" s="110">
        <f>MIN(100,IF($F$76+$F$84&gt;100,100,$F$76+$F$77+$F$78+$F$79+$F$80+$F$81+$F$82+$F$83+$F$84))</f>
        <v>0</v>
      </c>
      <c r="G85" s="108"/>
      <c r="H85" s="108"/>
    </row>
    <row r="86" spans="1:8" s="139" customFormat="1" ht="15">
      <c r="A86" s="579" t="s">
        <v>620</v>
      </c>
      <c r="B86" s="579"/>
      <c r="C86" s="579"/>
      <c r="D86" s="579"/>
      <c r="E86" s="111">
        <f>$E$85*$C$74</f>
        <v>0</v>
      </c>
      <c r="F86" s="111">
        <f>$F$85*$C$74</f>
        <v>0</v>
      </c>
      <c r="G86" s="108"/>
      <c r="H86" s="108"/>
    </row>
    <row r="87" spans="1:8" s="139" customFormat="1" ht="15.75" thickBot="1">
      <c r="A87" s="149"/>
      <c r="B87" s="149"/>
      <c r="C87" s="149"/>
      <c r="D87" s="149"/>
      <c r="E87" s="149"/>
      <c r="F87" s="149"/>
      <c r="G87" s="149"/>
      <c r="H87" s="149"/>
    </row>
    <row r="88" spans="1:8" s="139" customFormat="1" ht="21.75" customHeight="1" thickBot="1" thickTop="1">
      <c r="A88" s="575" t="s">
        <v>47</v>
      </c>
      <c r="B88" s="576"/>
      <c r="C88" s="150"/>
      <c r="D88" s="128" t="s">
        <v>603</v>
      </c>
      <c r="E88" s="141"/>
      <c r="F88" s="141"/>
      <c r="G88" s="141"/>
      <c r="H88" s="141"/>
    </row>
    <row r="89" spans="1:8" s="139" customFormat="1" ht="78.75" thickBot="1" thickTop="1">
      <c r="A89" s="87" t="s">
        <v>5</v>
      </c>
      <c r="B89" s="86" t="s">
        <v>6</v>
      </c>
      <c r="C89" s="143" t="s">
        <v>7</v>
      </c>
      <c r="D89" s="100" t="s">
        <v>604</v>
      </c>
      <c r="E89" s="86" t="s">
        <v>118</v>
      </c>
      <c r="F89" s="87" t="s">
        <v>119</v>
      </c>
      <c r="G89" s="87" t="s">
        <v>652</v>
      </c>
      <c r="H89" s="87" t="s">
        <v>121</v>
      </c>
    </row>
    <row r="90" spans="1:8" s="139" customFormat="1" ht="63" thickTop="1">
      <c r="A90" s="144">
        <v>1</v>
      </c>
      <c r="B90" s="93" t="s">
        <v>163</v>
      </c>
      <c r="C90" s="93">
        <v>20</v>
      </c>
      <c r="D90" s="112" t="s">
        <v>621</v>
      </c>
      <c r="E90" s="151"/>
      <c r="F90" s="152"/>
      <c r="G90" s="153"/>
      <c r="H90" s="153"/>
    </row>
    <row r="91" spans="1:8" s="139" customFormat="1" ht="140.25">
      <c r="A91" s="144">
        <v>2</v>
      </c>
      <c r="B91" s="93" t="s">
        <v>622</v>
      </c>
      <c r="C91" s="153">
        <v>30</v>
      </c>
      <c r="D91" s="112" t="s">
        <v>654</v>
      </c>
      <c r="E91" s="154"/>
      <c r="F91" s="152"/>
      <c r="G91" s="153"/>
      <c r="H91" s="153"/>
    </row>
    <row r="92" spans="1:8" s="139" customFormat="1" ht="30.75">
      <c r="A92" s="144">
        <v>3</v>
      </c>
      <c r="B92" s="93" t="s">
        <v>164</v>
      </c>
      <c r="C92" s="153">
        <v>30</v>
      </c>
      <c r="D92" s="112" t="s">
        <v>623</v>
      </c>
      <c r="E92" s="154"/>
      <c r="F92" s="152"/>
      <c r="G92" s="153"/>
      <c r="H92" s="153"/>
    </row>
    <row r="93" spans="1:8" s="139" customFormat="1" ht="62.25">
      <c r="A93" s="144">
        <v>4</v>
      </c>
      <c r="B93" s="93" t="s">
        <v>624</v>
      </c>
      <c r="C93" s="93">
        <v>20</v>
      </c>
      <c r="D93" s="112" t="s">
        <v>625</v>
      </c>
      <c r="E93" s="154"/>
      <c r="F93" s="152"/>
      <c r="G93" s="153"/>
      <c r="H93" s="153"/>
    </row>
    <row r="94" spans="1:8" s="139" customFormat="1" ht="46.5">
      <c r="A94" s="144">
        <v>5</v>
      </c>
      <c r="B94" s="93" t="s">
        <v>165</v>
      </c>
      <c r="C94" s="93">
        <v>30</v>
      </c>
      <c r="D94" s="112" t="s">
        <v>626</v>
      </c>
      <c r="E94" s="154"/>
      <c r="F94" s="152"/>
      <c r="G94" s="153"/>
      <c r="H94" s="153"/>
    </row>
    <row r="95" spans="1:8" s="139" customFormat="1" ht="78" thickBot="1">
      <c r="A95" s="144">
        <v>6</v>
      </c>
      <c r="B95" s="93" t="s">
        <v>155</v>
      </c>
      <c r="C95" s="93">
        <v>20</v>
      </c>
      <c r="D95" s="112" t="s">
        <v>627</v>
      </c>
      <c r="E95" s="155"/>
      <c r="F95" s="152"/>
      <c r="G95" s="153"/>
      <c r="H95" s="153"/>
    </row>
    <row r="96" spans="1:8" s="139" customFormat="1" ht="15.75" thickTop="1">
      <c r="A96" s="572" t="s">
        <v>619</v>
      </c>
      <c r="B96" s="572"/>
      <c r="C96" s="572"/>
      <c r="D96" s="572"/>
      <c r="E96" s="110">
        <f>MIN(100,IF(E90+E95&gt;100,100,$E$90+$E$91+$E$92+$E$93+$E$94+$E$95))</f>
        <v>0</v>
      </c>
      <c r="F96" s="110">
        <f>MIN(100,IF($F$90+$F$95&gt;100,100,$F$90+$F$91+$F$92+$F$93+$F$94+$F$95))</f>
        <v>0</v>
      </c>
      <c r="G96" s="108"/>
      <c r="H96" s="108"/>
    </row>
    <row r="97" spans="1:8" s="139" customFormat="1" ht="15">
      <c r="A97" s="579" t="s">
        <v>628</v>
      </c>
      <c r="B97" s="579"/>
      <c r="C97" s="579"/>
      <c r="D97" s="579"/>
      <c r="E97" s="111">
        <f>$E$96*$C$88</f>
        <v>0</v>
      </c>
      <c r="F97" s="111">
        <f>$F$96*$C$88</f>
        <v>0</v>
      </c>
      <c r="G97" s="108"/>
      <c r="H97" s="108"/>
    </row>
    <row r="98" spans="1:8" s="139" customFormat="1" ht="15.75" thickBot="1">
      <c r="A98" s="149"/>
      <c r="B98" s="149"/>
      <c r="C98" s="149"/>
      <c r="D98" s="149"/>
      <c r="E98" s="149"/>
      <c r="F98" s="149"/>
      <c r="G98" s="149"/>
      <c r="H98" s="149"/>
    </row>
    <row r="99" spans="1:8" s="139" customFormat="1" ht="21" customHeight="1" thickBot="1" thickTop="1">
      <c r="A99" s="581" t="s">
        <v>629</v>
      </c>
      <c r="B99" s="582"/>
      <c r="C99" s="150"/>
      <c r="D99" s="128" t="s">
        <v>603</v>
      </c>
      <c r="E99" s="141"/>
      <c r="F99" s="141"/>
      <c r="G99" s="141"/>
      <c r="H99" s="141"/>
    </row>
    <row r="100" spans="1:8" s="139" customFormat="1" ht="78.75" thickBot="1" thickTop="1">
      <c r="A100" s="86" t="s">
        <v>5</v>
      </c>
      <c r="B100" s="86" t="s">
        <v>6</v>
      </c>
      <c r="C100" s="143" t="s">
        <v>7</v>
      </c>
      <c r="D100" s="100" t="s">
        <v>604</v>
      </c>
      <c r="E100" s="86" t="s">
        <v>118</v>
      </c>
      <c r="F100" s="87" t="s">
        <v>119</v>
      </c>
      <c r="G100" s="87" t="s">
        <v>652</v>
      </c>
      <c r="H100" s="87" t="s">
        <v>121</v>
      </c>
    </row>
    <row r="101" spans="1:8" s="139" customFormat="1" ht="93.75" thickTop="1">
      <c r="A101" s="108">
        <v>1</v>
      </c>
      <c r="B101" s="93" t="s">
        <v>630</v>
      </c>
      <c r="C101" s="108">
        <v>25</v>
      </c>
      <c r="D101" s="112" t="s">
        <v>631</v>
      </c>
      <c r="E101" s="151"/>
      <c r="F101" s="152"/>
      <c r="G101" s="153"/>
      <c r="H101" s="153"/>
    </row>
    <row r="102" spans="1:8" s="139" customFormat="1" ht="108.75">
      <c r="A102" s="108">
        <v>2</v>
      </c>
      <c r="B102" s="93" t="s">
        <v>166</v>
      </c>
      <c r="C102" s="108">
        <v>20</v>
      </c>
      <c r="D102" s="112" t="s">
        <v>655</v>
      </c>
      <c r="E102" s="154"/>
      <c r="F102" s="152"/>
      <c r="G102" s="153"/>
      <c r="H102" s="153"/>
    </row>
    <row r="103" spans="1:8" s="139" customFormat="1" ht="108.75">
      <c r="A103" s="108">
        <v>3</v>
      </c>
      <c r="B103" s="93" t="s">
        <v>632</v>
      </c>
      <c r="C103" s="108">
        <v>30</v>
      </c>
      <c r="D103" s="112" t="s">
        <v>633</v>
      </c>
      <c r="E103" s="154"/>
      <c r="F103" s="152"/>
      <c r="G103" s="153"/>
      <c r="H103" s="153"/>
    </row>
    <row r="104" spans="1:8" s="139" customFormat="1" ht="46.5">
      <c r="A104" s="108">
        <v>4</v>
      </c>
      <c r="B104" s="93" t="s">
        <v>634</v>
      </c>
      <c r="C104" s="108">
        <v>15</v>
      </c>
      <c r="D104" s="99" t="s">
        <v>635</v>
      </c>
      <c r="E104" s="154"/>
      <c r="F104" s="152"/>
      <c r="G104" s="153"/>
      <c r="H104" s="153"/>
    </row>
    <row r="105" spans="1:8" s="139" customFormat="1" ht="62.25">
      <c r="A105" s="108">
        <v>5</v>
      </c>
      <c r="B105" s="93" t="s">
        <v>167</v>
      </c>
      <c r="C105" s="108">
        <v>20</v>
      </c>
      <c r="D105" s="112" t="s">
        <v>636</v>
      </c>
      <c r="E105" s="154"/>
      <c r="F105" s="152"/>
      <c r="G105" s="153"/>
      <c r="H105" s="153"/>
    </row>
    <row r="106" spans="1:8" s="139" customFormat="1" ht="30.75">
      <c r="A106" s="108">
        <v>6</v>
      </c>
      <c r="B106" s="93" t="s">
        <v>168</v>
      </c>
      <c r="C106" s="108">
        <v>20</v>
      </c>
      <c r="D106" s="112" t="s">
        <v>637</v>
      </c>
      <c r="E106" s="154"/>
      <c r="F106" s="152"/>
      <c r="G106" s="153"/>
      <c r="H106" s="153"/>
    </row>
    <row r="107" spans="1:8" s="139" customFormat="1" ht="171.75" thickBot="1">
      <c r="A107" s="108">
        <v>7</v>
      </c>
      <c r="B107" s="93" t="s">
        <v>155</v>
      </c>
      <c r="C107" s="108">
        <v>20</v>
      </c>
      <c r="D107" s="112" t="s">
        <v>638</v>
      </c>
      <c r="E107" s="155"/>
      <c r="F107" s="152"/>
      <c r="G107" s="153"/>
      <c r="H107" s="153"/>
    </row>
    <row r="108" spans="1:8" s="139" customFormat="1" ht="18" customHeight="1" thickTop="1">
      <c r="A108" s="572" t="s">
        <v>619</v>
      </c>
      <c r="B108" s="572"/>
      <c r="C108" s="572"/>
      <c r="D108" s="572"/>
      <c r="E108" s="110">
        <f>MIN(100,IF($E$101+$E$107&gt;100,100,$E$101+$E$102+$E$103+$E$104+$E$105+$E$106+$E$107))</f>
        <v>0</v>
      </c>
      <c r="F108" s="110">
        <f>MIN(100,IF($F$101+$F$107&gt;100,100,$F$101+$F$102+$F$103+$F$104+$F$105+$F$106+$F$107))</f>
        <v>0</v>
      </c>
      <c r="G108" s="108"/>
      <c r="H108" s="108"/>
    </row>
    <row r="109" spans="1:8" s="139" customFormat="1" ht="15.75" customHeight="1">
      <c r="A109" s="579" t="s">
        <v>639</v>
      </c>
      <c r="B109" s="579"/>
      <c r="C109" s="579"/>
      <c r="D109" s="579"/>
      <c r="E109" s="111">
        <f>$E$108*$C$99</f>
        <v>0</v>
      </c>
      <c r="F109" s="111">
        <f>$F$108*$C$99</f>
        <v>0</v>
      </c>
      <c r="G109" s="108"/>
      <c r="H109" s="108"/>
    </row>
    <row r="110" spans="1:8" s="139" customFormat="1" ht="15">
      <c r="A110" s="149"/>
      <c r="B110" s="149"/>
      <c r="C110" s="149"/>
      <c r="D110" s="149"/>
      <c r="E110" s="149"/>
      <c r="F110" s="149"/>
      <c r="G110" s="149"/>
      <c r="H110" s="149"/>
    </row>
    <row r="111" spans="1:8" s="139" customFormat="1" ht="78">
      <c r="A111" s="113" t="s">
        <v>96</v>
      </c>
      <c r="B111" s="113" t="s">
        <v>640</v>
      </c>
      <c r="C111" s="101" t="s">
        <v>641</v>
      </c>
      <c r="D111" s="113" t="s">
        <v>642</v>
      </c>
      <c r="E111" s="593" t="s">
        <v>643</v>
      </c>
      <c r="F111" s="593"/>
      <c r="G111" s="583" t="s">
        <v>644</v>
      </c>
      <c r="H111" s="583"/>
    </row>
    <row r="112" spans="1:8" s="139" customFormat="1" ht="62.25">
      <c r="A112" s="90" t="s">
        <v>102</v>
      </c>
      <c r="B112" s="108"/>
      <c r="C112" s="114">
        <f>$B$112*0.1</f>
        <v>0</v>
      </c>
      <c r="D112" s="115">
        <f>$C112/3</f>
        <v>0</v>
      </c>
      <c r="E112" s="584">
        <f>$C112/3</f>
        <v>0</v>
      </c>
      <c r="F112" s="584"/>
      <c r="G112" s="584">
        <f>$C112/3</f>
        <v>0</v>
      </c>
      <c r="H112" s="584"/>
    </row>
    <row r="113" spans="1:8" s="139" customFormat="1" ht="15.75" thickBot="1">
      <c r="A113" s="149"/>
      <c r="B113" s="149"/>
      <c r="C113" s="149"/>
      <c r="D113" s="149"/>
      <c r="E113" s="149"/>
      <c r="F113" s="149"/>
      <c r="G113" s="149"/>
      <c r="H113" s="149"/>
    </row>
    <row r="114" spans="1:8" s="139" customFormat="1" ht="43.5" customHeight="1" thickBot="1">
      <c r="A114" s="113" t="s">
        <v>96</v>
      </c>
      <c r="B114" s="113" t="s">
        <v>640</v>
      </c>
      <c r="C114" s="73" t="s">
        <v>645</v>
      </c>
      <c r="D114" s="116" t="s">
        <v>646</v>
      </c>
      <c r="E114" s="592" t="s">
        <v>647</v>
      </c>
      <c r="F114" s="592"/>
      <c r="G114" s="583" t="s">
        <v>648</v>
      </c>
      <c r="H114" s="583"/>
    </row>
    <row r="115" spans="1:8" s="139" customFormat="1" ht="46.5">
      <c r="A115" s="90" t="s">
        <v>169</v>
      </c>
      <c r="B115" s="108"/>
      <c r="C115" s="114">
        <f>B115*0.05</f>
        <v>0</v>
      </c>
      <c r="D115" s="115">
        <f>$C115/3</f>
        <v>0</v>
      </c>
      <c r="E115" s="584">
        <f>$C115/3</f>
        <v>0</v>
      </c>
      <c r="F115" s="584"/>
      <c r="G115" s="584">
        <f>$C115/3</f>
        <v>0</v>
      </c>
      <c r="H115" s="584"/>
    </row>
    <row r="116" spans="1:8" s="139" customFormat="1" ht="15">
      <c r="A116" s="149"/>
      <c r="B116" s="149"/>
      <c r="C116" s="149"/>
      <c r="D116" s="149"/>
      <c r="E116" s="149"/>
      <c r="F116" s="149"/>
      <c r="G116" s="149"/>
      <c r="H116" s="149"/>
    </row>
    <row r="117" spans="1:8" s="139" customFormat="1" ht="15">
      <c r="A117" s="589" t="s">
        <v>107</v>
      </c>
      <c r="B117" s="589"/>
      <c r="C117" s="589"/>
      <c r="D117" s="589"/>
      <c r="E117" s="589"/>
      <c r="F117" s="589"/>
      <c r="G117" s="589"/>
      <c r="H117" s="589"/>
    </row>
    <row r="118" spans="1:8" s="139" customFormat="1" ht="30.75">
      <c r="A118" s="590" t="s">
        <v>108</v>
      </c>
      <c r="B118" s="590"/>
      <c r="C118" s="590"/>
      <c r="D118" s="590"/>
      <c r="E118" s="590"/>
      <c r="F118" s="117" t="s">
        <v>9</v>
      </c>
      <c r="G118" s="118" t="s">
        <v>170</v>
      </c>
      <c r="H118" s="117" t="s">
        <v>109</v>
      </c>
    </row>
    <row r="119" spans="1:8" s="139" customFormat="1" ht="24" customHeight="1">
      <c r="A119" s="572" t="s">
        <v>649</v>
      </c>
      <c r="B119" s="572"/>
      <c r="C119" s="572"/>
      <c r="D119" s="572"/>
      <c r="E119" s="572"/>
      <c r="F119" s="119">
        <f>$E$21+$A$71+$E$86+$D$112+$D$115</f>
        <v>0</v>
      </c>
      <c r="G119" s="119">
        <f>$F$21+$A$72+$F$86+$D$112+$D$115</f>
        <v>0</v>
      </c>
      <c r="H119" s="108"/>
    </row>
    <row r="120" spans="1:8" s="139" customFormat="1" ht="24" customHeight="1">
      <c r="A120" s="572" t="s">
        <v>650</v>
      </c>
      <c r="B120" s="572"/>
      <c r="C120" s="572"/>
      <c r="D120" s="572"/>
      <c r="E120" s="572"/>
      <c r="F120" s="119">
        <f>$E$36+$C$71+$E$97+$E$112+$E$115</f>
        <v>0</v>
      </c>
      <c r="G120" s="119">
        <f>$F$36+$C$72+$F$97+$E$112+$E$115</f>
        <v>0</v>
      </c>
      <c r="H120" s="108"/>
    </row>
    <row r="121" spans="1:8" s="139" customFormat="1" ht="24" customHeight="1">
      <c r="A121" s="572" t="s">
        <v>651</v>
      </c>
      <c r="B121" s="572"/>
      <c r="C121" s="572"/>
      <c r="D121" s="572"/>
      <c r="E121" s="572"/>
      <c r="F121" s="119">
        <f>$E$48+$E$71+$E$109+$G$112+$G$115</f>
        <v>0</v>
      </c>
      <c r="G121" s="119">
        <f>$F$48+$E$72+$F$109+$G$112+$G$115</f>
        <v>0</v>
      </c>
      <c r="H121" s="108"/>
    </row>
    <row r="122" spans="1:8" s="139" customFormat="1" ht="24" customHeight="1">
      <c r="A122" s="591" t="s">
        <v>113</v>
      </c>
      <c r="B122" s="591"/>
      <c r="C122" s="591"/>
      <c r="D122" s="591"/>
      <c r="E122" s="591"/>
      <c r="F122" s="233">
        <f>SUM(F119:F121)</f>
        <v>0</v>
      </c>
      <c r="G122" s="233">
        <f>SUM(G119:G121)</f>
        <v>0</v>
      </c>
      <c r="H122" s="234"/>
    </row>
    <row r="123" ht="51" customHeight="1"/>
    <row r="124" s="235" customFormat="1" ht="21">
      <c r="A124" s="235" t="s">
        <v>707</v>
      </c>
    </row>
  </sheetData>
  <sheetProtection/>
  <mergeCells count="55">
    <mergeCell ref="A99:B99"/>
    <mergeCell ref="A119:E119"/>
    <mergeCell ref="A120:E120"/>
    <mergeCell ref="A121:E121"/>
    <mergeCell ref="A122:E122"/>
    <mergeCell ref="E114:F114"/>
    <mergeCell ref="A108:D108"/>
    <mergeCell ref="A109:D109"/>
    <mergeCell ref="E111:F111"/>
    <mergeCell ref="G114:H114"/>
    <mergeCell ref="E115:F115"/>
    <mergeCell ref="G115:H115"/>
    <mergeCell ref="A117:H117"/>
    <mergeCell ref="A118:E118"/>
    <mergeCell ref="G111:H111"/>
    <mergeCell ref="E112:F112"/>
    <mergeCell ref="G112:H112"/>
    <mergeCell ref="A97:D97"/>
    <mergeCell ref="A69:D69"/>
    <mergeCell ref="A70:B70"/>
    <mergeCell ref="C70:D70"/>
    <mergeCell ref="E70:H70"/>
    <mergeCell ref="A71:B71"/>
    <mergeCell ref="C71:D71"/>
    <mergeCell ref="E71:H71"/>
    <mergeCell ref="A73:H73"/>
    <mergeCell ref="A85:D85"/>
    <mergeCell ref="A86:D86"/>
    <mergeCell ref="A96:D96"/>
    <mergeCell ref="A74:B74"/>
    <mergeCell ref="E74:G74"/>
    <mergeCell ref="A88:B88"/>
    <mergeCell ref="A68:D68"/>
    <mergeCell ref="A20:D20"/>
    <mergeCell ref="A21:D21"/>
    <mergeCell ref="A35:D35"/>
    <mergeCell ref="A36:D36"/>
    <mergeCell ref="A47:D47"/>
    <mergeCell ref="A48:D48"/>
    <mergeCell ref="A50:H50"/>
    <mergeCell ref="A53:A57"/>
    <mergeCell ref="C53:C57"/>
    <mergeCell ref="A59:A66"/>
    <mergeCell ref="C59:C66"/>
    <mergeCell ref="A23:B23"/>
    <mergeCell ref="A38:B38"/>
    <mergeCell ref="A72:B72"/>
    <mergeCell ref="C72:D72"/>
    <mergeCell ref="E72:H72"/>
    <mergeCell ref="A1:H1"/>
    <mergeCell ref="A2:H2"/>
    <mergeCell ref="F3:G3"/>
    <mergeCell ref="A14:A19"/>
    <mergeCell ref="C14:C19"/>
    <mergeCell ref="H14:H19"/>
  </mergeCells>
  <printOptions horizontalCentered="1"/>
  <pageMargins left="0.3937007874015748" right="0.3937007874015748" top="0.3937007874015748" bottom="0.3937007874015748" header="0.1968503937007874" footer="0.1968503937007874"/>
  <pageSetup fitToHeight="0" fitToWidth="0" horizontalDpi="600" verticalDpi="600" orientation="landscape" paperSize="9" r:id="rId1"/>
  <headerFooter alignWithMargins="0">
    <oddFooter>&amp;C&amp;"Arial,Regular"&amp;10第 &amp;P 頁，共 &amp;N 頁</oddFooter>
  </headerFooter>
</worksheet>
</file>

<file path=xl/worksheets/sheet4.xml><?xml version="1.0" encoding="utf-8"?>
<worksheet xmlns="http://schemas.openxmlformats.org/spreadsheetml/2006/main" xmlns:r="http://schemas.openxmlformats.org/officeDocument/2006/relationships">
  <sheetPr>
    <tabColor theme="8"/>
  </sheetPr>
  <dimension ref="A1:H117"/>
  <sheetViews>
    <sheetView zoomScale="90" zoomScaleNormal="90" zoomScalePageLayoutView="0" workbookViewId="0" topLeftCell="A106">
      <selection activeCell="F113" sqref="F113"/>
    </sheetView>
  </sheetViews>
  <sheetFormatPr defaultColWidth="10.625" defaultRowHeight="16.5"/>
  <cols>
    <col min="1" max="1" width="10.25390625" style="173" customWidth="1"/>
    <col min="2" max="2" width="30.75390625" style="173" customWidth="1"/>
    <col min="3" max="3" width="7.50390625" style="173" customWidth="1"/>
    <col min="4" max="4" width="59.125" style="173" customWidth="1"/>
    <col min="5" max="6" width="7.25390625" style="173" customWidth="1"/>
    <col min="7" max="7" width="8.00390625" style="173" customWidth="1"/>
    <col min="8" max="8" width="10.875" style="173" customWidth="1"/>
    <col min="9" max="9" width="10.625" style="173" customWidth="1"/>
    <col min="10" max="16384" width="10.625" style="173" customWidth="1"/>
  </cols>
  <sheetData>
    <row r="1" spans="1:8" ht="54" customHeight="1">
      <c r="A1" s="594" t="s">
        <v>709</v>
      </c>
      <c r="B1" s="595"/>
      <c r="C1" s="595"/>
      <c r="D1" s="595"/>
      <c r="E1" s="595"/>
      <c r="F1" s="595"/>
      <c r="G1" s="595"/>
      <c r="H1" s="595"/>
    </row>
    <row r="2" spans="1:8" ht="21" customHeight="1" thickBot="1">
      <c r="A2" s="596" t="s">
        <v>658</v>
      </c>
      <c r="B2" s="596"/>
      <c r="C2" s="596"/>
      <c r="D2" s="596"/>
      <c r="E2" s="596"/>
      <c r="F2" s="596"/>
      <c r="G2" s="596"/>
      <c r="H2" s="596"/>
    </row>
    <row r="3" spans="1:8" ht="31.5" customHeight="1" thickBot="1" thickTop="1">
      <c r="A3" s="174" t="s">
        <v>2</v>
      </c>
      <c r="B3" s="175"/>
      <c r="C3" s="176"/>
      <c r="D3" s="167" t="s">
        <v>659</v>
      </c>
      <c r="E3" s="177"/>
      <c r="F3" s="597" t="s">
        <v>695</v>
      </c>
      <c r="G3" s="597"/>
      <c r="H3" s="178">
        <f>$C$3+$C$23+$C$38</f>
        <v>0</v>
      </c>
    </row>
    <row r="4" spans="1:8" ht="81.75" thickBot="1" thickTop="1">
      <c r="A4" s="179" t="s">
        <v>5</v>
      </c>
      <c r="B4" s="179" t="s">
        <v>6</v>
      </c>
      <c r="C4" s="180" t="s">
        <v>7</v>
      </c>
      <c r="D4" s="181" t="s">
        <v>8</v>
      </c>
      <c r="E4" s="182" t="s">
        <v>118</v>
      </c>
      <c r="F4" s="183" t="s">
        <v>119</v>
      </c>
      <c r="G4" s="183" t="s">
        <v>694</v>
      </c>
      <c r="H4" s="183" t="s">
        <v>121</v>
      </c>
    </row>
    <row r="5" spans="1:8" ht="48.75" thickTop="1">
      <c r="A5" s="184">
        <v>1</v>
      </c>
      <c r="B5" s="185" t="s">
        <v>13</v>
      </c>
      <c r="C5" s="184">
        <v>30</v>
      </c>
      <c r="D5" s="168" t="s">
        <v>660</v>
      </c>
      <c r="E5" s="186"/>
      <c r="F5" s="187"/>
      <c r="G5" s="172"/>
      <c r="H5" s="184"/>
    </row>
    <row r="6" spans="1:8" ht="96.75">
      <c r="A6" s="184">
        <v>2</v>
      </c>
      <c r="B6" s="188" t="s">
        <v>15</v>
      </c>
      <c r="C6" s="184">
        <v>25</v>
      </c>
      <c r="D6" s="169" t="s">
        <v>661</v>
      </c>
      <c r="E6" s="189"/>
      <c r="F6" s="187"/>
      <c r="G6" s="172"/>
      <c r="H6" s="184"/>
    </row>
    <row r="7" spans="1:8" ht="64.5">
      <c r="A7" s="184">
        <v>3</v>
      </c>
      <c r="B7" s="185" t="s">
        <v>17</v>
      </c>
      <c r="C7" s="184">
        <v>20</v>
      </c>
      <c r="D7" s="169" t="s">
        <v>662</v>
      </c>
      <c r="E7" s="189"/>
      <c r="F7" s="187"/>
      <c r="G7" s="172"/>
      <c r="H7" s="184"/>
    </row>
    <row r="8" spans="1:8" ht="113.25">
      <c r="A8" s="184">
        <v>4</v>
      </c>
      <c r="B8" s="185" t="s">
        <v>19</v>
      </c>
      <c r="C8" s="184">
        <v>30</v>
      </c>
      <c r="D8" s="169" t="s">
        <v>696</v>
      </c>
      <c r="E8" s="189"/>
      <c r="F8" s="187"/>
      <c r="G8" s="172"/>
      <c r="H8" s="184"/>
    </row>
    <row r="9" spans="1:8" ht="48">
      <c r="A9" s="184">
        <v>5</v>
      </c>
      <c r="B9" s="185" t="s">
        <v>21</v>
      </c>
      <c r="C9" s="172">
        <v>10</v>
      </c>
      <c r="D9" s="169" t="s">
        <v>697</v>
      </c>
      <c r="E9" s="189"/>
      <c r="F9" s="187"/>
      <c r="G9" s="172"/>
      <c r="H9" s="184"/>
    </row>
    <row r="10" spans="1:8" ht="96.75">
      <c r="A10" s="184">
        <v>6</v>
      </c>
      <c r="B10" s="185" t="s">
        <v>23</v>
      </c>
      <c r="C10" s="184">
        <v>10</v>
      </c>
      <c r="D10" s="169" t="s">
        <v>663</v>
      </c>
      <c r="E10" s="189"/>
      <c r="F10" s="187"/>
      <c r="G10" s="172"/>
      <c r="H10" s="184"/>
    </row>
    <row r="11" spans="1:8" ht="48">
      <c r="A11" s="184">
        <v>7</v>
      </c>
      <c r="B11" s="190" t="s">
        <v>25</v>
      </c>
      <c r="C11" s="184">
        <v>5</v>
      </c>
      <c r="D11" s="169" t="s">
        <v>698</v>
      </c>
      <c r="E11" s="189"/>
      <c r="F11" s="187"/>
      <c r="G11" s="172"/>
      <c r="H11" s="184"/>
    </row>
    <row r="12" spans="1:8" ht="48">
      <c r="A12" s="184">
        <v>8</v>
      </c>
      <c r="B12" s="185" t="s">
        <v>27</v>
      </c>
      <c r="C12" s="184">
        <v>10</v>
      </c>
      <c r="D12" s="169" t="s">
        <v>699</v>
      </c>
      <c r="E12" s="189"/>
      <c r="F12" s="187"/>
      <c r="G12" s="172"/>
      <c r="H12" s="184"/>
    </row>
    <row r="13" spans="1:8" ht="64.5">
      <c r="A13" s="184">
        <v>9</v>
      </c>
      <c r="B13" s="185" t="s">
        <v>970</v>
      </c>
      <c r="C13" s="184">
        <v>10</v>
      </c>
      <c r="D13" s="169" t="s">
        <v>700</v>
      </c>
      <c r="E13" s="189"/>
      <c r="F13" s="187"/>
      <c r="G13" s="172"/>
      <c r="H13" s="184"/>
    </row>
    <row r="14" spans="1:8" ht="15.75" customHeight="1">
      <c r="A14" s="598">
        <v>10</v>
      </c>
      <c r="B14" s="191" t="s">
        <v>31</v>
      </c>
      <c r="C14" s="598" t="s">
        <v>32</v>
      </c>
      <c r="D14" s="170" t="s">
        <v>33</v>
      </c>
      <c r="E14" s="192"/>
      <c r="F14" s="193"/>
      <c r="G14" s="194"/>
      <c r="H14" s="572" t="s">
        <v>710</v>
      </c>
    </row>
    <row r="15" spans="1:8" ht="64.5">
      <c r="A15" s="598"/>
      <c r="B15" s="190" t="s">
        <v>35</v>
      </c>
      <c r="C15" s="598"/>
      <c r="D15" s="170" t="s">
        <v>701</v>
      </c>
      <c r="E15" s="192"/>
      <c r="F15" s="193"/>
      <c r="G15" s="194"/>
      <c r="H15" s="572"/>
    </row>
    <row r="16" spans="1:8" ht="48">
      <c r="A16" s="598"/>
      <c r="B16" s="190" t="s">
        <v>37</v>
      </c>
      <c r="C16" s="598"/>
      <c r="D16" s="170" t="s">
        <v>38</v>
      </c>
      <c r="E16" s="192"/>
      <c r="F16" s="193"/>
      <c r="G16" s="194"/>
      <c r="H16" s="572"/>
    </row>
    <row r="17" spans="1:8" ht="32.25">
      <c r="A17" s="598"/>
      <c r="B17" s="190" t="s">
        <v>39</v>
      </c>
      <c r="C17" s="598"/>
      <c r="D17" s="170" t="s">
        <v>40</v>
      </c>
      <c r="E17" s="192"/>
      <c r="F17" s="193"/>
      <c r="G17" s="194"/>
      <c r="H17" s="572"/>
    </row>
    <row r="18" spans="1:8" ht="48">
      <c r="A18" s="598"/>
      <c r="B18" s="190" t="s">
        <v>41</v>
      </c>
      <c r="C18" s="598"/>
      <c r="D18" s="170" t="s">
        <v>42</v>
      </c>
      <c r="E18" s="192"/>
      <c r="F18" s="193"/>
      <c r="G18" s="194"/>
      <c r="H18" s="572"/>
    </row>
    <row r="19" spans="1:8" ht="33" thickBot="1">
      <c r="A19" s="598"/>
      <c r="B19" s="185" t="s">
        <v>43</v>
      </c>
      <c r="C19" s="598"/>
      <c r="D19" s="170" t="s">
        <v>702</v>
      </c>
      <c r="E19" s="195"/>
      <c r="F19" s="193"/>
      <c r="G19" s="194"/>
      <c r="H19" s="572"/>
    </row>
    <row r="20" spans="1:8" ht="16.5" thickTop="1">
      <c r="A20" s="599" t="s">
        <v>45</v>
      </c>
      <c r="B20" s="599"/>
      <c r="C20" s="599"/>
      <c r="D20" s="599"/>
      <c r="E20" s="196">
        <f>MIN(100,IF($E$5+$E$19&gt;100,100,$E$5+$E$6+$E$7+$E$8+$E$9+$E$10+$E$11+$E$12+$E$13+$E$14+$E$15+$E$16+$E$17+$E$18+$E$19))</f>
        <v>0</v>
      </c>
      <c r="F20" s="197">
        <f>MIN(100,IF($F$5+$F$19&gt;100,100,$F$5+$F$6+$F$7+$F$8+$F$9+$F$10+$F$11+$F$12+$F$13+$F$14+$F$15+$F$16+$F$17+$F$18+$F$19))</f>
        <v>0</v>
      </c>
      <c r="G20" s="172"/>
      <c r="H20" s="172"/>
    </row>
    <row r="21" spans="1:8" ht="15.75">
      <c r="A21" s="599" t="s">
        <v>46</v>
      </c>
      <c r="B21" s="599"/>
      <c r="C21" s="599"/>
      <c r="D21" s="599"/>
      <c r="E21" s="198">
        <f>$E$20*$C$3</f>
        <v>0</v>
      </c>
      <c r="F21" s="198">
        <f>$F$20*$C$3</f>
        <v>0</v>
      </c>
      <c r="G21" s="172"/>
      <c r="H21" s="172"/>
    </row>
    <row r="22" ht="16.5" thickBot="1"/>
    <row r="23" spans="1:8" ht="21" customHeight="1" thickBot="1" thickTop="1">
      <c r="A23" s="174" t="s">
        <v>47</v>
      </c>
      <c r="B23" s="175"/>
      <c r="C23" s="176"/>
      <c r="D23" s="167" t="s">
        <v>116</v>
      </c>
      <c r="E23" s="177"/>
      <c r="F23" s="177"/>
      <c r="G23" s="177"/>
      <c r="H23" s="177"/>
    </row>
    <row r="24" spans="1:8" ht="81.75" thickBot="1" thickTop="1">
      <c r="A24" s="179" t="s">
        <v>5</v>
      </c>
      <c r="B24" s="179" t="s">
        <v>6</v>
      </c>
      <c r="C24" s="180" t="s">
        <v>7</v>
      </c>
      <c r="D24" s="181" t="s">
        <v>8</v>
      </c>
      <c r="E24" s="182" t="s">
        <v>118</v>
      </c>
      <c r="F24" s="183" t="s">
        <v>119</v>
      </c>
      <c r="G24" s="183" t="s">
        <v>694</v>
      </c>
      <c r="H24" s="183" t="s">
        <v>121</v>
      </c>
    </row>
    <row r="25" spans="1:8" ht="48.75" thickTop="1">
      <c r="A25" s="184">
        <v>1</v>
      </c>
      <c r="B25" s="191" t="s">
        <v>48</v>
      </c>
      <c r="C25" s="191">
        <v>20</v>
      </c>
      <c r="D25" s="133" t="s">
        <v>664</v>
      </c>
      <c r="E25" s="199"/>
      <c r="F25" s="200"/>
      <c r="G25" s="191"/>
      <c r="H25" s="191"/>
    </row>
    <row r="26" spans="1:8" ht="48">
      <c r="A26" s="184">
        <v>2</v>
      </c>
      <c r="B26" s="190" t="s">
        <v>50</v>
      </c>
      <c r="C26" s="191">
        <v>20</v>
      </c>
      <c r="D26" s="133" t="s">
        <v>664</v>
      </c>
      <c r="E26" s="201"/>
      <c r="F26" s="200"/>
      <c r="G26" s="191"/>
      <c r="H26" s="191"/>
    </row>
    <row r="27" spans="1:8" ht="324">
      <c r="A27" s="184">
        <v>3</v>
      </c>
      <c r="B27" s="191" t="s">
        <v>51</v>
      </c>
      <c r="C27" s="191">
        <v>20</v>
      </c>
      <c r="D27" s="133" t="s">
        <v>131</v>
      </c>
      <c r="E27" s="201"/>
      <c r="F27" s="200"/>
      <c r="G27" s="191"/>
      <c r="H27" s="191"/>
    </row>
    <row r="28" spans="1:8" ht="171">
      <c r="A28" s="184">
        <v>4</v>
      </c>
      <c r="B28" s="190" t="s">
        <v>53</v>
      </c>
      <c r="C28" s="191">
        <v>20</v>
      </c>
      <c r="D28" s="99" t="s">
        <v>971</v>
      </c>
      <c r="E28" s="201"/>
      <c r="F28" s="200"/>
      <c r="G28" s="191"/>
      <c r="H28" s="191"/>
    </row>
    <row r="29" spans="1:8" ht="48">
      <c r="A29" s="184">
        <v>5</v>
      </c>
      <c r="B29" s="191" t="s">
        <v>55</v>
      </c>
      <c r="C29" s="191">
        <v>20</v>
      </c>
      <c r="D29" s="133" t="s">
        <v>665</v>
      </c>
      <c r="E29" s="201"/>
      <c r="F29" s="200"/>
      <c r="G29" s="191"/>
      <c r="H29" s="191"/>
    </row>
    <row r="30" spans="1:8" ht="64.5">
      <c r="A30" s="184">
        <v>6</v>
      </c>
      <c r="B30" s="190" t="s">
        <v>133</v>
      </c>
      <c r="C30" s="191">
        <v>20</v>
      </c>
      <c r="D30" s="133" t="s">
        <v>173</v>
      </c>
      <c r="E30" s="201"/>
      <c r="F30" s="200"/>
      <c r="G30" s="191"/>
      <c r="H30" s="190" t="s">
        <v>59</v>
      </c>
    </row>
    <row r="31" spans="1:8" ht="64.5">
      <c r="A31" s="184">
        <v>7</v>
      </c>
      <c r="B31" s="190" t="s">
        <v>703</v>
      </c>
      <c r="C31" s="191">
        <v>10</v>
      </c>
      <c r="D31" s="171" t="s">
        <v>666</v>
      </c>
      <c r="E31" s="201"/>
      <c r="F31" s="200"/>
      <c r="G31" s="191"/>
      <c r="H31" s="191"/>
    </row>
    <row r="32" spans="1:8" ht="32.25">
      <c r="A32" s="184">
        <v>8</v>
      </c>
      <c r="B32" s="190" t="s">
        <v>972</v>
      </c>
      <c r="C32" s="191">
        <v>5</v>
      </c>
      <c r="D32" s="171" t="s">
        <v>63</v>
      </c>
      <c r="E32" s="201"/>
      <c r="F32" s="200"/>
      <c r="G32" s="191"/>
      <c r="H32" s="191"/>
    </row>
    <row r="33" spans="1:8" ht="96.75">
      <c r="A33" s="184">
        <v>9</v>
      </c>
      <c r="B33" s="190" t="s">
        <v>64</v>
      </c>
      <c r="C33" s="191">
        <v>15</v>
      </c>
      <c r="D33" s="171" t="s">
        <v>136</v>
      </c>
      <c r="E33" s="201"/>
      <c r="F33" s="200"/>
      <c r="G33" s="191"/>
      <c r="H33" s="191"/>
    </row>
    <row r="34" spans="1:8" ht="146.25" thickBot="1">
      <c r="A34" s="184">
        <v>10</v>
      </c>
      <c r="B34" s="190" t="s">
        <v>973</v>
      </c>
      <c r="C34" s="191" t="s">
        <v>32</v>
      </c>
      <c r="D34" s="133" t="s">
        <v>974</v>
      </c>
      <c r="E34" s="202"/>
      <c r="F34" s="200"/>
      <c r="G34" s="191"/>
      <c r="H34" s="93" t="s">
        <v>706</v>
      </c>
    </row>
    <row r="35" spans="1:8" ht="16.5" thickTop="1">
      <c r="A35" s="599" t="s">
        <v>45</v>
      </c>
      <c r="B35" s="599"/>
      <c r="C35" s="599"/>
      <c r="D35" s="599"/>
      <c r="E35" s="196">
        <f>MIN(100,IF($E$25+$E$34&gt;100,100,$E$25+$E$26+$E$27+$E$28+$E$29+$E$30+$E$31+$E$32+$E$33+$E$34))</f>
        <v>0</v>
      </c>
      <c r="F35" s="197">
        <f>MIN(100,IF($F$25+$F$34&gt;100,100,$F$25+$F$26+$F$27+$F$28+$F$29+$F$30+$F$31+$F$32+$F$33+$F$34))</f>
        <v>0</v>
      </c>
      <c r="G35" s="172"/>
      <c r="H35" s="172"/>
    </row>
    <row r="36" spans="1:8" ht="15.75">
      <c r="A36" s="599" t="s">
        <v>67</v>
      </c>
      <c r="B36" s="599"/>
      <c r="C36" s="599"/>
      <c r="D36" s="599"/>
      <c r="E36" s="198">
        <f>$E$35*$C$23</f>
        <v>0</v>
      </c>
      <c r="F36" s="198">
        <f>$F$35*$C$23</f>
        <v>0</v>
      </c>
      <c r="G36" s="172"/>
      <c r="H36" s="172"/>
    </row>
    <row r="37" ht="16.5" thickBot="1"/>
    <row r="38" spans="1:8" ht="17.25" thickBot="1" thickTop="1">
      <c r="A38" s="174" t="s">
        <v>68</v>
      </c>
      <c r="B38" s="175"/>
      <c r="C38" s="176"/>
      <c r="D38" s="167" t="s">
        <v>659</v>
      </c>
      <c r="E38" s="177"/>
      <c r="F38" s="177"/>
      <c r="G38" s="177"/>
      <c r="H38" s="177"/>
    </row>
    <row r="39" spans="1:8" ht="81.75" thickBot="1" thickTop="1">
      <c r="A39" s="179" t="s">
        <v>5</v>
      </c>
      <c r="B39" s="179" t="s">
        <v>6</v>
      </c>
      <c r="C39" s="180" t="s">
        <v>7</v>
      </c>
      <c r="D39" s="181" t="s">
        <v>8</v>
      </c>
      <c r="E39" s="182" t="s">
        <v>118</v>
      </c>
      <c r="F39" s="183" t="s">
        <v>119</v>
      </c>
      <c r="G39" s="183" t="s">
        <v>694</v>
      </c>
      <c r="H39" s="183" t="s">
        <v>121</v>
      </c>
    </row>
    <row r="40" spans="1:8" ht="33" thickTop="1">
      <c r="A40" s="184">
        <v>1</v>
      </c>
      <c r="B40" s="190" t="s">
        <v>69</v>
      </c>
      <c r="C40" s="190">
        <v>30</v>
      </c>
      <c r="D40" s="133" t="s">
        <v>70</v>
      </c>
      <c r="E40" s="199"/>
      <c r="F40" s="200"/>
      <c r="G40" s="191"/>
      <c r="H40" s="191"/>
    </row>
    <row r="41" spans="1:8" ht="275.25">
      <c r="A41" s="184">
        <v>2</v>
      </c>
      <c r="B41" s="190" t="s">
        <v>71</v>
      </c>
      <c r="C41" s="190">
        <v>20</v>
      </c>
      <c r="D41" s="133" t="s">
        <v>72</v>
      </c>
      <c r="E41" s="201"/>
      <c r="F41" s="200"/>
      <c r="G41" s="191"/>
      <c r="H41" s="191"/>
    </row>
    <row r="42" spans="1:8" ht="194.25">
      <c r="A42" s="184">
        <v>3</v>
      </c>
      <c r="B42" s="190" t="s">
        <v>73</v>
      </c>
      <c r="C42" s="190">
        <v>30</v>
      </c>
      <c r="D42" s="133" t="s">
        <v>74</v>
      </c>
      <c r="E42" s="201"/>
      <c r="F42" s="200"/>
      <c r="G42" s="191"/>
      <c r="H42" s="190" t="s">
        <v>75</v>
      </c>
    </row>
    <row r="43" spans="1:8" ht="64.5">
      <c r="A43" s="184">
        <v>4</v>
      </c>
      <c r="B43" s="190" t="s">
        <v>76</v>
      </c>
      <c r="C43" s="190">
        <v>10</v>
      </c>
      <c r="D43" s="133" t="s">
        <v>137</v>
      </c>
      <c r="E43" s="201"/>
      <c r="F43" s="200"/>
      <c r="G43" s="191"/>
      <c r="H43" s="191"/>
    </row>
    <row r="44" spans="1:8" ht="243">
      <c r="A44" s="184">
        <v>5</v>
      </c>
      <c r="B44" s="190" t="s">
        <v>78</v>
      </c>
      <c r="C44" s="190">
        <v>40</v>
      </c>
      <c r="D44" s="133" t="s">
        <v>79</v>
      </c>
      <c r="E44" s="201"/>
      <c r="F44" s="200"/>
      <c r="G44" s="191"/>
      <c r="H44" s="191"/>
    </row>
    <row r="45" spans="1:8" ht="32.25">
      <c r="A45" s="184">
        <v>6</v>
      </c>
      <c r="B45" s="190" t="s">
        <v>80</v>
      </c>
      <c r="C45" s="190">
        <v>20</v>
      </c>
      <c r="D45" s="133" t="s">
        <v>138</v>
      </c>
      <c r="E45" s="201"/>
      <c r="F45" s="200"/>
      <c r="G45" s="191"/>
      <c r="H45" s="191"/>
    </row>
    <row r="46" spans="1:8" ht="96.75" customHeight="1" thickBot="1">
      <c r="A46" s="184">
        <v>7</v>
      </c>
      <c r="B46" s="190" t="s">
        <v>82</v>
      </c>
      <c r="C46" s="172" t="s">
        <v>32</v>
      </c>
      <c r="D46" s="133" t="s">
        <v>83</v>
      </c>
      <c r="E46" s="202"/>
      <c r="F46" s="200"/>
      <c r="G46" s="191"/>
      <c r="H46" s="93" t="s">
        <v>706</v>
      </c>
    </row>
    <row r="47" spans="1:8" ht="16.5" thickTop="1">
      <c r="A47" s="599" t="s">
        <v>45</v>
      </c>
      <c r="B47" s="599"/>
      <c r="C47" s="599"/>
      <c r="D47" s="599"/>
      <c r="E47" s="196">
        <f>MIN(100,IF($E$40+$E$46&gt;100,100,$E$40+$E$41+$E$42+$E$43+$E$44+$E$45+$E$46))</f>
        <v>0</v>
      </c>
      <c r="F47" s="197">
        <f>MIN(100,IF($F$40+$F$46&gt;100,100,$F$40+$F$41+$F$42+$F$43+$F$44+$F$45+$F$46))</f>
        <v>0</v>
      </c>
      <c r="G47" s="172"/>
      <c r="H47" s="172"/>
    </row>
    <row r="48" spans="1:8" ht="15.75">
      <c r="A48" s="599" t="s">
        <v>84</v>
      </c>
      <c r="B48" s="599"/>
      <c r="C48" s="599"/>
      <c r="D48" s="599"/>
      <c r="E48" s="198">
        <f>$E$47*$C$38</f>
        <v>0</v>
      </c>
      <c r="F48" s="198">
        <f>$F$47*$C$38</f>
        <v>0</v>
      </c>
      <c r="G48" s="172"/>
      <c r="H48" s="172"/>
    </row>
    <row r="49" ht="42" customHeight="1"/>
    <row r="50" spans="1:8" ht="15.75">
      <c r="A50" s="600" t="s">
        <v>704</v>
      </c>
      <c r="B50" s="600"/>
      <c r="C50" s="600"/>
      <c r="D50" s="600"/>
      <c r="E50" s="600"/>
      <c r="F50" s="600"/>
      <c r="G50" s="600"/>
      <c r="H50" s="600"/>
    </row>
    <row r="51" spans="1:8" ht="81" thickBot="1">
      <c r="A51" s="203" t="s">
        <v>5</v>
      </c>
      <c r="B51" s="203" t="s">
        <v>6</v>
      </c>
      <c r="C51" s="203" t="s">
        <v>7</v>
      </c>
      <c r="D51" s="204" t="s">
        <v>8</v>
      </c>
      <c r="E51" s="182" t="s">
        <v>118</v>
      </c>
      <c r="F51" s="183" t="s">
        <v>119</v>
      </c>
      <c r="G51" s="183" t="s">
        <v>694</v>
      </c>
      <c r="H51" s="183" t="s">
        <v>121</v>
      </c>
    </row>
    <row r="52" spans="1:8" s="210" customFormat="1" ht="48.75" thickTop="1">
      <c r="A52" s="205">
        <v>1</v>
      </c>
      <c r="B52" s="185" t="s">
        <v>667</v>
      </c>
      <c r="C52" s="205">
        <v>20</v>
      </c>
      <c r="D52" s="206" t="s">
        <v>668</v>
      </c>
      <c r="E52" s="207"/>
      <c r="F52" s="208"/>
      <c r="G52" s="209"/>
      <c r="H52" s="209"/>
    </row>
    <row r="53" spans="1:8" s="210" customFormat="1" ht="32.25">
      <c r="A53" s="598">
        <v>2</v>
      </c>
      <c r="B53" s="185" t="s">
        <v>140</v>
      </c>
      <c r="C53" s="598">
        <v>40</v>
      </c>
      <c r="D53" s="211" t="s">
        <v>669</v>
      </c>
      <c r="E53" s="212"/>
      <c r="F53" s="208"/>
      <c r="G53" s="209"/>
      <c r="H53" s="209"/>
    </row>
    <row r="54" spans="1:8" s="210" customFormat="1" ht="32.25">
      <c r="A54" s="598"/>
      <c r="B54" s="185" t="s">
        <v>141</v>
      </c>
      <c r="C54" s="598"/>
      <c r="D54" s="211" t="s">
        <v>670</v>
      </c>
      <c r="E54" s="212"/>
      <c r="F54" s="208"/>
      <c r="G54" s="209"/>
      <c r="H54" s="209"/>
    </row>
    <row r="55" spans="1:8" s="210" customFormat="1" ht="32.25">
      <c r="A55" s="598"/>
      <c r="B55" s="185" t="s">
        <v>142</v>
      </c>
      <c r="C55" s="598"/>
      <c r="D55" s="211" t="s">
        <v>671</v>
      </c>
      <c r="E55" s="212"/>
      <c r="F55" s="208"/>
      <c r="G55" s="209"/>
      <c r="H55" s="209"/>
    </row>
    <row r="56" spans="1:8" s="210" customFormat="1" ht="64.5">
      <c r="A56" s="598"/>
      <c r="B56" s="185" t="s">
        <v>143</v>
      </c>
      <c r="C56" s="598"/>
      <c r="D56" s="211" t="s">
        <v>672</v>
      </c>
      <c r="E56" s="212"/>
      <c r="F56" s="208"/>
      <c r="G56" s="209"/>
      <c r="H56" s="209"/>
    </row>
    <row r="57" spans="1:8" s="210" customFormat="1" ht="32.25">
      <c r="A57" s="598"/>
      <c r="B57" s="185" t="s">
        <v>144</v>
      </c>
      <c r="C57" s="598"/>
      <c r="D57" s="211" t="s">
        <v>673</v>
      </c>
      <c r="E57" s="212"/>
      <c r="F57" s="208"/>
      <c r="G57" s="209"/>
      <c r="H57" s="209"/>
    </row>
    <row r="58" spans="1:8" s="210" customFormat="1" ht="32.25">
      <c r="A58" s="205">
        <v>3</v>
      </c>
      <c r="B58" s="185" t="s">
        <v>145</v>
      </c>
      <c r="C58" s="205">
        <v>40</v>
      </c>
      <c r="D58" s="206" t="s">
        <v>674</v>
      </c>
      <c r="E58" s="212"/>
      <c r="F58" s="208"/>
      <c r="G58" s="209"/>
      <c r="H58" s="209"/>
    </row>
    <row r="59" spans="1:8" s="210" customFormat="1" ht="48">
      <c r="A59" s="598">
        <v>4</v>
      </c>
      <c r="B59" s="185" t="s">
        <v>675</v>
      </c>
      <c r="C59" s="598">
        <v>40</v>
      </c>
      <c r="D59" s="206" t="s">
        <v>676</v>
      </c>
      <c r="E59" s="212"/>
      <c r="F59" s="208"/>
      <c r="G59" s="209"/>
      <c r="H59" s="209"/>
    </row>
    <row r="60" spans="1:8" s="210" customFormat="1" ht="81">
      <c r="A60" s="598"/>
      <c r="B60" s="185" t="s">
        <v>677</v>
      </c>
      <c r="C60" s="598"/>
      <c r="D60" s="206" t="s">
        <v>678</v>
      </c>
      <c r="E60" s="212"/>
      <c r="F60" s="208"/>
      <c r="G60" s="209"/>
      <c r="H60" s="209"/>
    </row>
    <row r="61" spans="1:8" ht="15.75">
      <c r="A61" s="598"/>
      <c r="B61" s="190" t="s">
        <v>148</v>
      </c>
      <c r="C61" s="598"/>
      <c r="D61" s="206" t="s">
        <v>679</v>
      </c>
      <c r="E61" s="201"/>
      <c r="F61" s="200"/>
      <c r="G61" s="191"/>
      <c r="H61" s="191"/>
    </row>
    <row r="62" spans="1:8" ht="15.75">
      <c r="A62" s="598"/>
      <c r="B62" s="190" t="s">
        <v>149</v>
      </c>
      <c r="C62" s="598"/>
      <c r="D62" s="213" t="s">
        <v>680</v>
      </c>
      <c r="E62" s="201"/>
      <c r="F62" s="200"/>
      <c r="G62" s="191"/>
      <c r="H62" s="191"/>
    </row>
    <row r="63" spans="1:8" ht="32.25">
      <c r="A63" s="598"/>
      <c r="B63" s="190" t="s">
        <v>150</v>
      </c>
      <c r="C63" s="598"/>
      <c r="D63" s="213" t="s">
        <v>681</v>
      </c>
      <c r="E63" s="228"/>
      <c r="F63" s="200"/>
      <c r="G63" s="191"/>
      <c r="H63" s="191"/>
    </row>
    <row r="64" spans="1:8" ht="32.25">
      <c r="A64" s="598"/>
      <c r="B64" s="190" t="s">
        <v>682</v>
      </c>
      <c r="C64" s="598"/>
      <c r="D64" s="213" t="s">
        <v>683</v>
      </c>
      <c r="E64" s="229"/>
      <c r="F64" s="200"/>
      <c r="G64" s="191"/>
      <c r="H64" s="191"/>
    </row>
    <row r="65" spans="1:8" ht="15.75">
      <c r="A65" s="598"/>
      <c r="B65" s="185" t="s">
        <v>152</v>
      </c>
      <c r="C65" s="598"/>
      <c r="D65" s="214" t="s">
        <v>684</v>
      </c>
      <c r="E65" s="229"/>
      <c r="F65" s="200"/>
      <c r="G65" s="191"/>
      <c r="H65" s="191"/>
    </row>
    <row r="66" spans="1:8" ht="48">
      <c r="A66" s="598"/>
      <c r="B66" s="215" t="s">
        <v>154</v>
      </c>
      <c r="C66" s="598"/>
      <c r="D66" s="216" t="s">
        <v>153</v>
      </c>
      <c r="E66" s="229"/>
      <c r="F66" s="217"/>
      <c r="G66" s="191"/>
      <c r="H66" s="191"/>
    </row>
    <row r="67" spans="1:8" ht="24" customHeight="1" thickBot="1">
      <c r="A67" s="218">
        <v>5</v>
      </c>
      <c r="B67" s="215" t="s">
        <v>155</v>
      </c>
      <c r="C67" s="218">
        <v>10</v>
      </c>
      <c r="D67" s="216" t="s">
        <v>156</v>
      </c>
      <c r="E67" s="230"/>
      <c r="F67" s="217"/>
      <c r="G67" s="191"/>
      <c r="H67" s="191"/>
    </row>
    <row r="68" spans="1:8" ht="14.25" customHeight="1" thickTop="1">
      <c r="A68" s="599" t="s">
        <v>45</v>
      </c>
      <c r="B68" s="599"/>
      <c r="C68" s="599"/>
      <c r="D68" s="599"/>
      <c r="E68" s="196">
        <f>MIN(100,IF($E$52+$E$67&gt;100,100,$E$52+$E$53+$E$54+$E$55+$E$56+$E$57+$E$58+$E$59+$E$60+$E$61+$E$62+$E$63+$E$64+$E$65+$E$66+$E$67))</f>
        <v>0</v>
      </c>
      <c r="F68" s="196">
        <f>MIN(100,IF($F$52+$F$67&gt;100,100,$F$52+$F$53+$F$54+$F$55+$F$56+$F$57+$F$58+$F$59+$F$60+$F$61+$F$62+$F$63+$F$64+$F$65+$F$66+$F$67))</f>
        <v>0</v>
      </c>
      <c r="G68" s="172"/>
      <c r="H68" s="172"/>
    </row>
    <row r="69" spans="1:8" ht="13.5" customHeight="1">
      <c r="A69" s="601" t="s">
        <v>86</v>
      </c>
      <c r="B69" s="601"/>
      <c r="C69" s="601"/>
      <c r="D69" s="601"/>
      <c r="E69" s="219">
        <f>$E$68*0.15</f>
        <v>0</v>
      </c>
      <c r="F69" s="219">
        <f>$F$68*0.15</f>
        <v>0</v>
      </c>
      <c r="G69" s="194"/>
      <c r="H69" s="194"/>
    </row>
    <row r="70" spans="1:8" ht="29.25" customHeight="1">
      <c r="A70" s="602" t="s">
        <v>685</v>
      </c>
      <c r="B70" s="602"/>
      <c r="C70" s="602" t="s">
        <v>686</v>
      </c>
      <c r="D70" s="602"/>
      <c r="E70" s="602" t="s">
        <v>687</v>
      </c>
      <c r="F70" s="602"/>
      <c r="G70" s="602"/>
      <c r="H70" s="602"/>
    </row>
    <row r="71" spans="1:8" ht="21" customHeight="1">
      <c r="A71" s="603">
        <f>$E69/3</f>
        <v>0</v>
      </c>
      <c r="B71" s="603"/>
      <c r="C71" s="603">
        <f>$E$69/3</f>
        <v>0</v>
      </c>
      <c r="D71" s="603"/>
      <c r="E71" s="603">
        <f>$E$69/3</f>
        <v>0</v>
      </c>
      <c r="F71" s="603"/>
      <c r="G71" s="603"/>
      <c r="H71" s="603"/>
    </row>
    <row r="72" spans="1:8" ht="21" customHeight="1">
      <c r="A72" s="603">
        <f>$F$69/3</f>
        <v>0</v>
      </c>
      <c r="B72" s="603"/>
      <c r="C72" s="603">
        <f>$F$69/3</f>
        <v>0</v>
      </c>
      <c r="D72" s="603"/>
      <c r="E72" s="606">
        <v>0</v>
      </c>
      <c r="F72" s="606"/>
      <c r="G72" s="606"/>
      <c r="H72" s="606"/>
    </row>
    <row r="73" spans="1:8" ht="32.25" customHeight="1" thickBot="1">
      <c r="A73" s="604" t="s">
        <v>688</v>
      </c>
      <c r="B73" s="604"/>
      <c r="C73" s="604"/>
      <c r="D73" s="604"/>
      <c r="E73" s="604"/>
      <c r="F73" s="604"/>
      <c r="G73" s="604"/>
      <c r="H73" s="604"/>
    </row>
    <row r="74" spans="1:8" ht="17.25" thickBot="1" thickTop="1">
      <c r="A74" s="174" t="s">
        <v>2</v>
      </c>
      <c r="B74" s="175"/>
      <c r="C74" s="176"/>
      <c r="D74" s="167" t="s">
        <v>689</v>
      </c>
      <c r="E74" s="177"/>
      <c r="F74" s="605" t="s">
        <v>656</v>
      </c>
      <c r="G74" s="605"/>
      <c r="H74" s="178">
        <f>C74+C84+C94</f>
        <v>0</v>
      </c>
    </row>
    <row r="75" spans="1:8" ht="81.75" thickBot="1" thickTop="1">
      <c r="A75" s="179" t="s">
        <v>5</v>
      </c>
      <c r="B75" s="179" t="s">
        <v>6</v>
      </c>
      <c r="C75" s="180" t="s">
        <v>7</v>
      </c>
      <c r="D75" s="181" t="s">
        <v>8</v>
      </c>
      <c r="E75" s="182" t="s">
        <v>118</v>
      </c>
      <c r="F75" s="183" t="s">
        <v>119</v>
      </c>
      <c r="G75" s="183" t="s">
        <v>694</v>
      </c>
      <c r="H75" s="183" t="s">
        <v>121</v>
      </c>
    </row>
    <row r="76" spans="1:8" ht="81" thickTop="1">
      <c r="A76" s="184">
        <v>1</v>
      </c>
      <c r="B76" s="185" t="s">
        <v>174</v>
      </c>
      <c r="C76" s="184" t="s">
        <v>175</v>
      </c>
      <c r="D76" s="169" t="s">
        <v>176</v>
      </c>
      <c r="E76" s="186"/>
      <c r="F76" s="187"/>
      <c r="G76" s="172"/>
      <c r="H76" s="184"/>
    </row>
    <row r="77" spans="1:8" ht="81">
      <c r="A77" s="184">
        <v>2</v>
      </c>
      <c r="B77" s="185" t="s">
        <v>177</v>
      </c>
      <c r="C77" s="184" t="s">
        <v>175</v>
      </c>
      <c r="D77" s="169" t="s">
        <v>178</v>
      </c>
      <c r="E77" s="189"/>
      <c r="F77" s="187"/>
      <c r="G77" s="172"/>
      <c r="H77" s="184"/>
    </row>
    <row r="78" spans="1:8" ht="113.25">
      <c r="A78" s="184">
        <v>3</v>
      </c>
      <c r="B78" s="190" t="s">
        <v>179</v>
      </c>
      <c r="C78" s="184" t="s">
        <v>175</v>
      </c>
      <c r="D78" s="169" t="s">
        <v>180</v>
      </c>
      <c r="E78" s="189"/>
      <c r="F78" s="187"/>
      <c r="G78" s="172"/>
      <c r="H78" s="184"/>
    </row>
    <row r="79" spans="1:8" ht="145.5">
      <c r="A79" s="184">
        <v>4</v>
      </c>
      <c r="B79" s="185" t="s">
        <v>181</v>
      </c>
      <c r="C79" s="184" t="s">
        <v>175</v>
      </c>
      <c r="D79" s="169" t="s">
        <v>182</v>
      </c>
      <c r="E79" s="220"/>
      <c r="F79" s="187"/>
      <c r="G79" s="172"/>
      <c r="H79" s="184"/>
    </row>
    <row r="80" spans="1:8" ht="146.25" thickBot="1">
      <c r="A80" s="184">
        <v>5</v>
      </c>
      <c r="B80" s="185" t="s">
        <v>155</v>
      </c>
      <c r="C80" s="184" t="s">
        <v>175</v>
      </c>
      <c r="D80" s="169" t="s">
        <v>183</v>
      </c>
      <c r="E80" s="221"/>
      <c r="F80" s="187"/>
      <c r="G80" s="172"/>
      <c r="H80" s="184"/>
    </row>
    <row r="81" spans="1:8" ht="16.5" thickTop="1">
      <c r="A81" s="599" t="s">
        <v>45</v>
      </c>
      <c r="B81" s="599"/>
      <c r="C81" s="599"/>
      <c r="D81" s="599"/>
      <c r="E81" s="196">
        <f>MIN(100,IF($E$76+$E$80&gt;100,100,$E$76+$E$77+$E$78+$E$79+$E$80))</f>
        <v>0</v>
      </c>
      <c r="F81" s="196">
        <f>MIN(100,IF($F$76+$F$80&gt;100,100,$F$76+$F$77+$F$78+$F$79+$F$80))</f>
        <v>0</v>
      </c>
      <c r="G81" s="172"/>
      <c r="H81" s="172"/>
    </row>
    <row r="82" spans="1:8" ht="15.75">
      <c r="A82" s="599" t="s">
        <v>93</v>
      </c>
      <c r="B82" s="599"/>
      <c r="C82" s="599"/>
      <c r="D82" s="599"/>
      <c r="E82" s="198">
        <f>$E$81*$C74</f>
        <v>0</v>
      </c>
      <c r="F82" s="198">
        <f>$F$81*$C74</f>
        <v>0</v>
      </c>
      <c r="G82" s="172"/>
      <c r="H82" s="172"/>
    </row>
    <row r="83" ht="28.5" customHeight="1" thickBot="1"/>
    <row r="84" spans="1:8" ht="18" customHeight="1" thickBot="1" thickTop="1">
      <c r="A84" s="174" t="s">
        <v>47</v>
      </c>
      <c r="B84" s="175"/>
      <c r="C84" s="222"/>
      <c r="D84" s="167" t="s">
        <v>689</v>
      </c>
      <c r="E84" s="177"/>
      <c r="F84" s="177"/>
      <c r="G84" s="177"/>
      <c r="H84" s="177"/>
    </row>
    <row r="85" spans="1:8" ht="81.75" thickBot="1" thickTop="1">
      <c r="A85" s="179" t="s">
        <v>5</v>
      </c>
      <c r="B85" s="179" t="s">
        <v>6</v>
      </c>
      <c r="C85" s="180" t="s">
        <v>7</v>
      </c>
      <c r="D85" s="181" t="s">
        <v>8</v>
      </c>
      <c r="E85" s="182" t="s">
        <v>118</v>
      </c>
      <c r="F85" s="183" t="s">
        <v>119</v>
      </c>
      <c r="G85" s="183" t="s">
        <v>694</v>
      </c>
      <c r="H85" s="183" t="s">
        <v>121</v>
      </c>
    </row>
    <row r="86" spans="1:8" ht="114" thickTop="1">
      <c r="A86" s="184">
        <v>1</v>
      </c>
      <c r="B86" s="191" t="s">
        <v>184</v>
      </c>
      <c r="C86" s="191" t="s">
        <v>175</v>
      </c>
      <c r="D86" s="133" t="s">
        <v>185</v>
      </c>
      <c r="E86" s="199"/>
      <c r="F86" s="200"/>
      <c r="G86" s="191"/>
      <c r="H86" s="191"/>
    </row>
    <row r="87" spans="1:8" ht="81">
      <c r="A87" s="184">
        <v>2</v>
      </c>
      <c r="B87" s="191" t="s">
        <v>186</v>
      </c>
      <c r="C87" s="191" t="s">
        <v>175</v>
      </c>
      <c r="D87" s="133" t="s">
        <v>187</v>
      </c>
      <c r="E87" s="201"/>
      <c r="F87" s="200"/>
      <c r="G87" s="191"/>
      <c r="H87" s="191"/>
    </row>
    <row r="88" spans="1:8" ht="129">
      <c r="A88" s="184">
        <v>3</v>
      </c>
      <c r="B88" s="191" t="s">
        <v>188</v>
      </c>
      <c r="C88" s="191" t="s">
        <v>175</v>
      </c>
      <c r="D88" s="133" t="s">
        <v>189</v>
      </c>
      <c r="E88" s="201"/>
      <c r="F88" s="200"/>
      <c r="G88" s="191"/>
      <c r="H88" s="191"/>
    </row>
    <row r="89" spans="1:8" ht="129">
      <c r="A89" s="184">
        <v>4</v>
      </c>
      <c r="B89" s="191" t="s">
        <v>155</v>
      </c>
      <c r="C89" s="191" t="s">
        <v>175</v>
      </c>
      <c r="D89" s="133" t="s">
        <v>190</v>
      </c>
      <c r="E89" s="201"/>
      <c r="F89" s="200"/>
      <c r="G89" s="191"/>
      <c r="H89" s="191"/>
    </row>
    <row r="90" spans="1:8" ht="129.75" thickBot="1">
      <c r="A90" s="184">
        <v>5</v>
      </c>
      <c r="B90" s="191" t="s">
        <v>191</v>
      </c>
      <c r="C90" s="191" t="s">
        <v>175</v>
      </c>
      <c r="D90" s="133" t="s">
        <v>192</v>
      </c>
      <c r="E90" s="202"/>
      <c r="F90" s="200"/>
      <c r="G90" s="191"/>
      <c r="H90" s="191"/>
    </row>
    <row r="91" spans="1:8" ht="16.5" thickTop="1">
      <c r="A91" s="599" t="s">
        <v>45</v>
      </c>
      <c r="B91" s="599"/>
      <c r="C91" s="599"/>
      <c r="D91" s="599"/>
      <c r="E91" s="196">
        <f>MIN(100,IF($E$86+$E$90&gt;100,100,$E$86+$E$87+$E$88+$E$89+$E$90))</f>
        <v>0</v>
      </c>
      <c r="F91" s="196">
        <f>MIN(100,IF($F$86+$F$90&gt;100,100,$F$86+$F$87+$F$88+$F$89+$F$90))</f>
        <v>0</v>
      </c>
      <c r="G91" s="172"/>
      <c r="H91" s="172"/>
    </row>
    <row r="92" spans="1:8" ht="15.75">
      <c r="A92" s="599" t="s">
        <v>94</v>
      </c>
      <c r="B92" s="599"/>
      <c r="C92" s="599"/>
      <c r="D92" s="599"/>
      <c r="E92" s="198">
        <f>$E$91*$C84</f>
        <v>0</v>
      </c>
      <c r="F92" s="198">
        <f>$F$91*$C$84</f>
        <v>0</v>
      </c>
      <c r="G92" s="172"/>
      <c r="H92" s="172"/>
    </row>
    <row r="93" ht="16.5" thickBot="1"/>
    <row r="94" spans="1:8" ht="17.25" thickBot="1" thickTop="1">
      <c r="A94" s="174" t="s">
        <v>68</v>
      </c>
      <c r="B94" s="175"/>
      <c r="C94" s="176"/>
      <c r="D94" s="167" t="s">
        <v>689</v>
      </c>
      <c r="E94" s="177"/>
      <c r="F94" s="177"/>
      <c r="G94" s="177"/>
      <c r="H94" s="177"/>
    </row>
    <row r="95" spans="1:8" ht="81.75" thickBot="1" thickTop="1">
      <c r="A95" s="179" t="s">
        <v>5</v>
      </c>
      <c r="B95" s="179" t="s">
        <v>6</v>
      </c>
      <c r="C95" s="180" t="s">
        <v>7</v>
      </c>
      <c r="D95" s="181" t="s">
        <v>8</v>
      </c>
      <c r="E95" s="182" t="s">
        <v>118</v>
      </c>
      <c r="F95" s="183" t="s">
        <v>119</v>
      </c>
      <c r="G95" s="183" t="s">
        <v>694</v>
      </c>
      <c r="H95" s="183" t="s">
        <v>121</v>
      </c>
    </row>
    <row r="96" spans="1:8" ht="322.5" customHeight="1" thickTop="1">
      <c r="A96" s="184">
        <v>1</v>
      </c>
      <c r="B96" s="191" t="s">
        <v>193</v>
      </c>
      <c r="C96" s="191" t="s">
        <v>657</v>
      </c>
      <c r="D96" s="133" t="s">
        <v>194</v>
      </c>
      <c r="E96" s="199"/>
      <c r="F96" s="200"/>
      <c r="G96" s="191"/>
      <c r="H96" s="191"/>
    </row>
    <row r="97" spans="1:8" ht="96.75">
      <c r="A97" s="184">
        <v>2</v>
      </c>
      <c r="B97" s="191" t="s">
        <v>690</v>
      </c>
      <c r="C97" s="191" t="s">
        <v>208</v>
      </c>
      <c r="D97" s="133" t="s">
        <v>195</v>
      </c>
      <c r="E97" s="201"/>
      <c r="F97" s="200"/>
      <c r="G97" s="191"/>
      <c r="H97" s="191"/>
    </row>
    <row r="98" spans="1:8" ht="96.75">
      <c r="A98" s="184">
        <v>3</v>
      </c>
      <c r="B98" s="191" t="s">
        <v>196</v>
      </c>
      <c r="C98" s="191" t="s">
        <v>204</v>
      </c>
      <c r="D98" s="133" t="s">
        <v>197</v>
      </c>
      <c r="E98" s="201"/>
      <c r="F98" s="200"/>
      <c r="G98" s="191"/>
      <c r="H98" s="191"/>
    </row>
    <row r="99" spans="1:8" ht="145.5">
      <c r="A99" s="184">
        <v>4</v>
      </c>
      <c r="B99" s="191" t="s">
        <v>198</v>
      </c>
      <c r="C99" s="191" t="s">
        <v>204</v>
      </c>
      <c r="D99" s="133" t="s">
        <v>199</v>
      </c>
      <c r="E99" s="201"/>
      <c r="F99" s="200"/>
      <c r="G99" s="191"/>
      <c r="H99" s="191"/>
    </row>
    <row r="100" spans="1:8" ht="195" thickBot="1">
      <c r="A100" s="184">
        <v>5</v>
      </c>
      <c r="B100" s="191" t="s">
        <v>155</v>
      </c>
      <c r="C100" s="191" t="s">
        <v>208</v>
      </c>
      <c r="D100" s="133" t="s">
        <v>200</v>
      </c>
      <c r="E100" s="202"/>
      <c r="F100" s="200"/>
      <c r="G100" s="191"/>
      <c r="H100" s="191"/>
    </row>
    <row r="101" spans="1:8" ht="16.5" thickTop="1">
      <c r="A101" s="599" t="s">
        <v>45</v>
      </c>
      <c r="B101" s="599"/>
      <c r="C101" s="599"/>
      <c r="D101" s="599"/>
      <c r="E101" s="196">
        <f>MIN(100,IF($E$96+$E$100&gt;100,100,$E$96+$E$97+$E$98+$E$99+$E$100))</f>
        <v>0</v>
      </c>
      <c r="F101" s="196">
        <f>MIN(100,IF($F$96+$F$100&gt;100,100,$F$96+$F$97+$F$98+$F$99+$F$100))</f>
        <v>0</v>
      </c>
      <c r="G101" s="172"/>
      <c r="H101" s="172"/>
    </row>
    <row r="102" spans="1:8" ht="15.75">
      <c r="A102" s="599" t="s">
        <v>95</v>
      </c>
      <c r="B102" s="599"/>
      <c r="C102" s="599"/>
      <c r="D102" s="599"/>
      <c r="E102" s="198">
        <f>$E$101*$C$94</f>
        <v>0</v>
      </c>
      <c r="F102" s="198">
        <f>$F$101*$C$94</f>
        <v>0</v>
      </c>
      <c r="G102" s="172"/>
      <c r="H102" s="172"/>
    </row>
    <row r="104" spans="1:8" ht="41.25" customHeight="1">
      <c r="A104" s="223" t="s">
        <v>96</v>
      </c>
      <c r="B104" s="223" t="s">
        <v>97</v>
      </c>
      <c r="C104" s="223" t="s">
        <v>98</v>
      </c>
      <c r="D104" s="223" t="s">
        <v>99</v>
      </c>
      <c r="E104" s="607" t="s">
        <v>100</v>
      </c>
      <c r="F104" s="607"/>
      <c r="G104" s="608" t="s">
        <v>101</v>
      </c>
      <c r="H104" s="608"/>
    </row>
    <row r="105" spans="1:8" ht="42.75" customHeight="1">
      <c r="A105" s="172" t="s">
        <v>102</v>
      </c>
      <c r="B105" s="172"/>
      <c r="C105" s="224">
        <f>$B$105*0.1</f>
        <v>0</v>
      </c>
      <c r="D105" s="225">
        <f>$C$105/3</f>
        <v>0</v>
      </c>
      <c r="E105" s="609">
        <f>$C$105/3</f>
        <v>0</v>
      </c>
      <c r="F105" s="609"/>
      <c r="G105" s="609">
        <f>$C$105/3</f>
        <v>0</v>
      </c>
      <c r="H105" s="609"/>
    </row>
    <row r="107" spans="1:8" ht="42" customHeight="1">
      <c r="A107" s="223" t="s">
        <v>96</v>
      </c>
      <c r="B107" s="242" t="s">
        <v>97</v>
      </c>
      <c r="C107" s="244" t="s">
        <v>103</v>
      </c>
      <c r="D107" s="241" t="s">
        <v>104</v>
      </c>
      <c r="E107" s="612" t="s">
        <v>105</v>
      </c>
      <c r="F107" s="613"/>
      <c r="G107" s="608" t="s">
        <v>106</v>
      </c>
      <c r="H107" s="608"/>
    </row>
    <row r="108" spans="1:8" ht="32.25">
      <c r="A108" s="172" t="s">
        <v>169</v>
      </c>
      <c r="B108" s="172"/>
      <c r="C108" s="243">
        <f>B108*0.05</f>
        <v>0</v>
      </c>
      <c r="D108" s="240">
        <f>$C$108/3</f>
        <v>0</v>
      </c>
      <c r="E108" s="609">
        <f>$C$108/3</f>
        <v>0</v>
      </c>
      <c r="F108" s="609"/>
      <c r="G108" s="609">
        <f>$C$108/3</f>
        <v>0</v>
      </c>
      <c r="H108" s="609"/>
    </row>
    <row r="110" spans="1:8" ht="15.75">
      <c r="A110" s="610" t="s">
        <v>107</v>
      </c>
      <c r="B110" s="610"/>
      <c r="C110" s="610"/>
      <c r="D110" s="610"/>
      <c r="E110" s="610"/>
      <c r="F110" s="610"/>
      <c r="G110" s="610"/>
      <c r="H110" s="610"/>
    </row>
    <row r="111" spans="1:8" ht="33" customHeight="1">
      <c r="A111" s="611" t="s">
        <v>108</v>
      </c>
      <c r="B111" s="611"/>
      <c r="C111" s="611"/>
      <c r="D111" s="611"/>
      <c r="E111" s="611"/>
      <c r="F111" s="226" t="s">
        <v>9</v>
      </c>
      <c r="G111" s="226" t="s">
        <v>170</v>
      </c>
      <c r="H111" s="226" t="s">
        <v>109</v>
      </c>
    </row>
    <row r="112" spans="1:8" ht="27.75" customHeight="1">
      <c r="A112" s="599" t="s">
        <v>691</v>
      </c>
      <c r="B112" s="599"/>
      <c r="C112" s="599"/>
      <c r="D112" s="599"/>
      <c r="E112" s="599"/>
      <c r="F112" s="227">
        <f>$E$21+$A$71+$E$82+$D$105+$D$108</f>
        <v>0</v>
      </c>
      <c r="G112" s="227">
        <f>$F$21+$A$72+$F$82+$D$105+$D$108</f>
        <v>0</v>
      </c>
      <c r="H112" s="172"/>
    </row>
    <row r="113" spans="1:8" ht="27.75" customHeight="1">
      <c r="A113" s="599" t="s">
        <v>692</v>
      </c>
      <c r="B113" s="599"/>
      <c r="C113" s="599"/>
      <c r="D113" s="599"/>
      <c r="E113" s="599"/>
      <c r="F113" s="227">
        <f>$E$36+$C$71+$E$92+$E$105+$E$108</f>
        <v>0</v>
      </c>
      <c r="G113" s="227">
        <f>$F$36+$D$72+$F$92+$E$105+$E$108</f>
        <v>0</v>
      </c>
      <c r="H113" s="172"/>
    </row>
    <row r="114" spans="1:8" ht="27.75" customHeight="1">
      <c r="A114" s="599" t="s">
        <v>693</v>
      </c>
      <c r="B114" s="599"/>
      <c r="C114" s="599"/>
      <c r="D114" s="599"/>
      <c r="E114" s="599"/>
      <c r="F114" s="227">
        <f>$E$48+$E$71+$E$102+$G$105+$G$108</f>
        <v>0</v>
      </c>
      <c r="G114" s="227">
        <f>$F$48+$E$72+$F$102+$G$105+$G$108</f>
        <v>0</v>
      </c>
      <c r="H114" s="172"/>
    </row>
    <row r="115" spans="1:8" ht="23.25" customHeight="1">
      <c r="A115" s="599" t="s">
        <v>113</v>
      </c>
      <c r="B115" s="599"/>
      <c r="C115" s="599"/>
      <c r="D115" s="599"/>
      <c r="E115" s="599"/>
      <c r="F115" s="227">
        <f>SUM(F112:F114)</f>
        <v>0</v>
      </c>
      <c r="G115" s="231">
        <f>SUM(G112:G114)</f>
        <v>0</v>
      </c>
      <c r="H115" s="172"/>
    </row>
    <row r="117" s="235" customFormat="1" ht="21">
      <c r="A117" s="235" t="s">
        <v>707</v>
      </c>
    </row>
  </sheetData>
  <sheetProtection/>
  <mergeCells count="50">
    <mergeCell ref="A112:E112"/>
    <mergeCell ref="A113:E113"/>
    <mergeCell ref="A114:E114"/>
    <mergeCell ref="A115:E115"/>
    <mergeCell ref="E107:F107"/>
    <mergeCell ref="G107:H107"/>
    <mergeCell ref="E108:F108"/>
    <mergeCell ref="G108:H108"/>
    <mergeCell ref="A110:H110"/>
    <mergeCell ref="A111:E111"/>
    <mergeCell ref="A101:D101"/>
    <mergeCell ref="A102:D102"/>
    <mergeCell ref="E104:F104"/>
    <mergeCell ref="G104:H104"/>
    <mergeCell ref="E105:F105"/>
    <mergeCell ref="G105:H105"/>
    <mergeCell ref="A92:D92"/>
    <mergeCell ref="A69:D69"/>
    <mergeCell ref="A70:B70"/>
    <mergeCell ref="C70:D70"/>
    <mergeCell ref="E70:H70"/>
    <mergeCell ref="A71:B71"/>
    <mergeCell ref="C71:D71"/>
    <mergeCell ref="E71:H71"/>
    <mergeCell ref="A73:H73"/>
    <mergeCell ref="F74:G74"/>
    <mergeCell ref="A81:D81"/>
    <mergeCell ref="A82:D82"/>
    <mergeCell ref="A91:D91"/>
    <mergeCell ref="A72:B72"/>
    <mergeCell ref="C72:D72"/>
    <mergeCell ref="E72:H72"/>
    <mergeCell ref="A68:D68"/>
    <mergeCell ref="A20:D20"/>
    <mergeCell ref="A21:D21"/>
    <mergeCell ref="A35:D35"/>
    <mergeCell ref="A36:D36"/>
    <mergeCell ref="A47:D47"/>
    <mergeCell ref="A48:D48"/>
    <mergeCell ref="A50:H50"/>
    <mergeCell ref="A53:A57"/>
    <mergeCell ref="C53:C57"/>
    <mergeCell ref="A59:A66"/>
    <mergeCell ref="C59:C66"/>
    <mergeCell ref="A1:H1"/>
    <mergeCell ref="A2:H2"/>
    <mergeCell ref="F3:G3"/>
    <mergeCell ref="A14:A19"/>
    <mergeCell ref="C14:C19"/>
    <mergeCell ref="H14:H19"/>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sheetPr>
    <tabColor theme="7" tint="-0.4999699890613556"/>
  </sheetPr>
  <dimension ref="A1:H121"/>
  <sheetViews>
    <sheetView zoomScalePageLayoutView="0" workbookViewId="0" topLeftCell="A112">
      <selection activeCell="F117" sqref="F117"/>
    </sheetView>
  </sheetViews>
  <sheetFormatPr defaultColWidth="10.625" defaultRowHeight="16.5"/>
  <cols>
    <col min="1" max="1" width="10.375" style="251" customWidth="1"/>
    <col min="2" max="2" width="29.25390625" style="251" customWidth="1"/>
    <col min="3" max="3" width="10.125" style="251" customWidth="1"/>
    <col min="4" max="4" width="51.875" style="251" customWidth="1"/>
    <col min="5" max="5" width="9.00390625" style="251" customWidth="1"/>
    <col min="6" max="6" width="8.875" style="251" customWidth="1"/>
    <col min="7" max="7" width="8.50390625" style="251" customWidth="1"/>
    <col min="8" max="8" width="6.75390625" style="251" customWidth="1"/>
    <col min="9" max="9" width="10.625" style="251" customWidth="1"/>
    <col min="10" max="16384" width="10.625" style="251" customWidth="1"/>
  </cols>
  <sheetData>
    <row r="1" spans="1:8" ht="51" customHeight="1">
      <c r="A1" s="568" t="s">
        <v>785</v>
      </c>
      <c r="B1" s="569"/>
      <c r="C1" s="569"/>
      <c r="D1" s="569"/>
      <c r="E1" s="569"/>
      <c r="F1" s="569"/>
      <c r="G1" s="569"/>
      <c r="H1" s="569"/>
    </row>
    <row r="2" spans="1:8" ht="21" customHeight="1" thickBot="1">
      <c r="A2" s="570" t="s">
        <v>712</v>
      </c>
      <c r="B2" s="570"/>
      <c r="C2" s="570"/>
      <c r="D2" s="570"/>
      <c r="E2" s="570"/>
      <c r="F2" s="570"/>
      <c r="G2" s="570"/>
      <c r="H2" s="570"/>
    </row>
    <row r="3" spans="1:8" ht="21" customHeight="1" thickBot="1" thickTop="1">
      <c r="A3" s="79" t="s">
        <v>2</v>
      </c>
      <c r="B3" s="80"/>
      <c r="C3" s="81"/>
      <c r="D3" s="239" t="s">
        <v>116</v>
      </c>
      <c r="E3" s="83"/>
      <c r="F3" s="614" t="s">
        <v>713</v>
      </c>
      <c r="G3" s="614"/>
      <c r="H3" s="84">
        <f>$C$3+$C$23+$C$38</f>
        <v>0</v>
      </c>
    </row>
    <row r="4" spans="1:8" ht="99" customHeight="1" thickBot="1" thickTop="1">
      <c r="A4" s="252" t="s">
        <v>5</v>
      </c>
      <c r="B4" s="252" t="s">
        <v>6</v>
      </c>
      <c r="C4" s="253" t="s">
        <v>7</v>
      </c>
      <c r="D4" s="85" t="s">
        <v>8</v>
      </c>
      <c r="E4" s="86" t="s">
        <v>118</v>
      </c>
      <c r="F4" s="87" t="s">
        <v>119</v>
      </c>
      <c r="G4" s="87" t="s">
        <v>120</v>
      </c>
      <c r="H4" s="302" t="s">
        <v>121</v>
      </c>
    </row>
    <row r="5" spans="1:8" ht="50.25" customHeight="1" thickTop="1">
      <c r="A5" s="254">
        <v>1</v>
      </c>
      <c r="B5" s="88" t="s">
        <v>13</v>
      </c>
      <c r="C5" s="254">
        <v>30</v>
      </c>
      <c r="D5" s="89" t="s">
        <v>586</v>
      </c>
      <c r="E5" s="255"/>
      <c r="F5" s="256"/>
      <c r="G5" s="90"/>
      <c r="H5" s="254"/>
    </row>
    <row r="6" spans="1:8" ht="108.75">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93">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172</v>
      </c>
      <c r="E13" s="258"/>
      <c r="F13" s="256"/>
      <c r="G13" s="90"/>
      <c r="H13" s="254"/>
    </row>
    <row r="14" spans="1:8" ht="15">
      <c r="A14" s="615">
        <v>10</v>
      </c>
      <c r="B14" s="303" t="s">
        <v>31</v>
      </c>
      <c r="C14" s="615" t="s">
        <v>32</v>
      </c>
      <c r="D14" s="94" t="s">
        <v>33</v>
      </c>
      <c r="E14" s="262"/>
      <c r="F14" s="263"/>
      <c r="G14" s="95"/>
      <c r="H14" s="572" t="s">
        <v>793</v>
      </c>
    </row>
    <row r="15" spans="1:8" ht="78">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46.5">
      <c r="A18" s="615"/>
      <c r="B18" s="93" t="s">
        <v>41</v>
      </c>
      <c r="C18" s="615"/>
      <c r="D18" s="94" t="s">
        <v>42</v>
      </c>
      <c r="E18" s="262"/>
      <c r="F18" s="263"/>
      <c r="G18" s="95"/>
      <c r="H18" s="572"/>
    </row>
    <row r="19" spans="1:8" ht="31.5" thickBot="1">
      <c r="A19" s="615"/>
      <c r="B19" s="88" t="s">
        <v>43</v>
      </c>
      <c r="C19" s="615"/>
      <c r="D19" s="94" t="s">
        <v>716</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259"/>
      <c r="H20" s="259"/>
    </row>
    <row r="21" spans="1:8" ht="25.5" customHeight="1">
      <c r="A21" s="572" t="s">
        <v>46</v>
      </c>
      <c r="B21" s="572"/>
      <c r="C21" s="572"/>
      <c r="D21" s="572"/>
      <c r="E21" s="98">
        <f>$E$20*$C$3</f>
        <v>0</v>
      </c>
      <c r="F21" s="98">
        <f>$F$20*$C$3</f>
        <v>0</v>
      </c>
      <c r="G21" s="259"/>
      <c r="H21" s="259"/>
    </row>
    <row r="22" ht="14.25" thickBot="1"/>
    <row r="23" spans="1:8" ht="21" customHeight="1" thickBot="1" thickTop="1">
      <c r="A23" s="79" t="s">
        <v>47</v>
      </c>
      <c r="B23" s="80"/>
      <c r="C23" s="81"/>
      <c r="D23" s="239" t="s">
        <v>116</v>
      </c>
      <c r="E23" s="83"/>
      <c r="F23" s="83"/>
      <c r="G23" s="83"/>
      <c r="H23" s="83"/>
    </row>
    <row r="24" spans="1:8" ht="97.5" thickBot="1" thickTop="1">
      <c r="A24" s="252" t="s">
        <v>5</v>
      </c>
      <c r="B24" s="252" t="s">
        <v>6</v>
      </c>
      <c r="C24" s="253" t="s">
        <v>7</v>
      </c>
      <c r="D24" s="85" t="s">
        <v>8</v>
      </c>
      <c r="E24" s="86" t="s">
        <v>118</v>
      </c>
      <c r="F24" s="87" t="s">
        <v>119</v>
      </c>
      <c r="G24" s="87" t="s">
        <v>120</v>
      </c>
      <c r="H24" s="302" t="s">
        <v>121</v>
      </c>
    </row>
    <row r="25" spans="1:8" ht="43.5" thickTop="1">
      <c r="A25" s="304">
        <v>1</v>
      </c>
      <c r="B25" s="305" t="s">
        <v>48</v>
      </c>
      <c r="C25" s="305">
        <v>20</v>
      </c>
      <c r="D25" s="287" t="s">
        <v>130</v>
      </c>
      <c r="E25" s="266"/>
      <c r="F25" s="267"/>
      <c r="G25" s="261"/>
      <c r="H25" s="261"/>
    </row>
    <row r="26" spans="1:8" ht="42.75">
      <c r="A26" s="304">
        <v>2</v>
      </c>
      <c r="B26" s="306" t="s">
        <v>50</v>
      </c>
      <c r="C26" s="305">
        <v>20</v>
      </c>
      <c r="D26" s="287" t="s">
        <v>130</v>
      </c>
      <c r="E26" s="268"/>
      <c r="F26" s="267"/>
      <c r="G26" s="261"/>
      <c r="H26" s="261"/>
    </row>
    <row r="27" spans="1:8" ht="276">
      <c r="A27" s="304">
        <v>3</v>
      </c>
      <c r="B27" s="305" t="s">
        <v>51</v>
      </c>
      <c r="C27" s="305">
        <v>20</v>
      </c>
      <c r="D27" s="265" t="s">
        <v>131</v>
      </c>
      <c r="E27" s="268"/>
      <c r="F27" s="267"/>
      <c r="G27" s="261"/>
      <c r="H27" s="261"/>
    </row>
    <row r="28" spans="1:8" ht="171">
      <c r="A28" s="304">
        <v>4</v>
      </c>
      <c r="B28" s="306" t="s">
        <v>53</v>
      </c>
      <c r="C28" s="305">
        <v>20</v>
      </c>
      <c r="D28" s="99" t="s">
        <v>971</v>
      </c>
      <c r="E28" s="268"/>
      <c r="F28" s="267"/>
      <c r="G28" s="261"/>
      <c r="H28" s="261"/>
    </row>
    <row r="29" spans="1:8" ht="42.75">
      <c r="A29" s="304">
        <v>5</v>
      </c>
      <c r="B29" s="305" t="s">
        <v>55</v>
      </c>
      <c r="C29" s="305">
        <v>20</v>
      </c>
      <c r="D29" s="287" t="s">
        <v>132</v>
      </c>
      <c r="E29" s="268"/>
      <c r="F29" s="267"/>
      <c r="G29" s="261"/>
      <c r="H29" s="261"/>
    </row>
    <row r="30" spans="1:8" ht="69">
      <c r="A30" s="304">
        <v>6</v>
      </c>
      <c r="B30" s="306" t="s">
        <v>133</v>
      </c>
      <c r="C30" s="305">
        <v>20</v>
      </c>
      <c r="D30" s="287" t="s">
        <v>173</v>
      </c>
      <c r="E30" s="268"/>
      <c r="F30" s="267"/>
      <c r="G30" s="261"/>
      <c r="H30" s="260" t="s">
        <v>59</v>
      </c>
    </row>
    <row r="31" spans="1:8" ht="57">
      <c r="A31" s="304">
        <v>7</v>
      </c>
      <c r="B31" s="306" t="s">
        <v>202</v>
      </c>
      <c r="C31" s="305">
        <v>10</v>
      </c>
      <c r="D31" s="307" t="s">
        <v>135</v>
      </c>
      <c r="E31" s="268"/>
      <c r="F31" s="267"/>
      <c r="G31" s="261"/>
      <c r="H31" s="261"/>
    </row>
    <row r="32" spans="1:8" ht="22.5" customHeight="1">
      <c r="A32" s="304">
        <v>8</v>
      </c>
      <c r="B32" s="306" t="s">
        <v>972</v>
      </c>
      <c r="C32" s="305">
        <v>5</v>
      </c>
      <c r="D32" s="307" t="s">
        <v>63</v>
      </c>
      <c r="E32" s="268"/>
      <c r="F32" s="267"/>
      <c r="G32" s="261"/>
      <c r="H32" s="261"/>
    </row>
    <row r="33" spans="1:8" ht="86.25">
      <c r="A33" s="304">
        <v>9</v>
      </c>
      <c r="B33" s="306" t="s">
        <v>64</v>
      </c>
      <c r="C33" s="305">
        <v>15</v>
      </c>
      <c r="D33" s="287" t="s">
        <v>136</v>
      </c>
      <c r="E33" s="268"/>
      <c r="F33" s="267"/>
      <c r="G33" s="261"/>
      <c r="H33" s="261"/>
    </row>
    <row r="34" spans="1:8" ht="129.75" thickBot="1">
      <c r="A34" s="304">
        <v>10</v>
      </c>
      <c r="B34" s="306" t="s">
        <v>973</v>
      </c>
      <c r="C34" s="304" t="s">
        <v>32</v>
      </c>
      <c r="D34" s="287" t="s">
        <v>974</v>
      </c>
      <c r="E34" s="269"/>
      <c r="F34" s="267"/>
      <c r="G34" s="261"/>
      <c r="H34" s="260" t="s">
        <v>717</v>
      </c>
    </row>
    <row r="35" spans="1:8" ht="18" customHeight="1" thickTop="1">
      <c r="A35" s="572" t="s">
        <v>45</v>
      </c>
      <c r="B35" s="572"/>
      <c r="C35" s="572"/>
      <c r="D35" s="572"/>
      <c r="E35" s="96">
        <f>MIN(100,IF($E$25+$E$34&gt;100,100,$E$25+$E$26+$E$27+$E$28+$E$29+$E$30+$E$31+$E$32+$E$33+$E$34))</f>
        <v>0</v>
      </c>
      <c r="F35" s="97">
        <f>MIN(100,IF($F$25+$F$34&gt;100,100,$F$25+$F$26+$F$27+$F$28+$F$29+$F$30+$F$31+$F$32+$F$33+$F$34))</f>
        <v>0</v>
      </c>
      <c r="G35" s="259"/>
      <c r="H35" s="259"/>
    </row>
    <row r="36" spans="1:8" ht="18.75" customHeight="1">
      <c r="A36" s="572" t="s">
        <v>67</v>
      </c>
      <c r="B36" s="572"/>
      <c r="C36" s="572"/>
      <c r="D36" s="572"/>
      <c r="E36" s="98">
        <f>$E$35*$C$23</f>
        <v>0</v>
      </c>
      <c r="F36" s="98">
        <f>$F$35*$C$23</f>
        <v>0</v>
      </c>
      <c r="G36" s="259"/>
      <c r="H36" s="259"/>
    </row>
    <row r="37" ht="14.25" thickBot="1"/>
    <row r="38" spans="1:8" ht="16.5" thickBot="1" thickTop="1">
      <c r="A38" s="270" t="s">
        <v>68</v>
      </c>
      <c r="B38" s="80"/>
      <c r="C38" s="81"/>
      <c r="D38" s="239" t="s">
        <v>116</v>
      </c>
      <c r="E38" s="83"/>
      <c r="F38" s="83"/>
      <c r="G38" s="83"/>
      <c r="H38" s="83"/>
    </row>
    <row r="39" spans="1:8" ht="97.5" thickBot="1" thickTop="1">
      <c r="A39" s="252" t="s">
        <v>5</v>
      </c>
      <c r="B39" s="252" t="s">
        <v>6</v>
      </c>
      <c r="C39" s="253" t="s">
        <v>7</v>
      </c>
      <c r="D39" s="85" t="s">
        <v>8</v>
      </c>
      <c r="E39" s="86" t="s">
        <v>118</v>
      </c>
      <c r="F39" s="87" t="s">
        <v>119</v>
      </c>
      <c r="G39" s="87" t="s">
        <v>120</v>
      </c>
      <c r="H39" s="302" t="s">
        <v>121</v>
      </c>
    </row>
    <row r="40" spans="1:8" ht="47.25" thickTop="1">
      <c r="A40" s="254">
        <v>1</v>
      </c>
      <c r="B40" s="93" t="s">
        <v>69</v>
      </c>
      <c r="C40" s="93">
        <v>30</v>
      </c>
      <c r="D40" s="99" t="s">
        <v>70</v>
      </c>
      <c r="E40" s="308"/>
      <c r="F40" s="309"/>
      <c r="G40" s="305"/>
      <c r="H40" s="261"/>
    </row>
    <row r="41" spans="1:8" ht="234">
      <c r="A41" s="254">
        <v>2</v>
      </c>
      <c r="B41" s="93" t="s">
        <v>71</v>
      </c>
      <c r="C41" s="306">
        <v>20</v>
      </c>
      <c r="D41" s="265" t="s">
        <v>72</v>
      </c>
      <c r="E41" s="310"/>
      <c r="F41" s="309"/>
      <c r="G41" s="305"/>
      <c r="H41" s="261"/>
    </row>
    <row r="42" spans="1:8" ht="172.5">
      <c r="A42" s="254">
        <v>3</v>
      </c>
      <c r="B42" s="93" t="s">
        <v>73</v>
      </c>
      <c r="C42" s="93">
        <v>30</v>
      </c>
      <c r="D42" s="287" t="s">
        <v>74</v>
      </c>
      <c r="E42" s="310"/>
      <c r="F42" s="309"/>
      <c r="G42" s="305"/>
      <c r="H42" s="260" t="s">
        <v>75</v>
      </c>
    </row>
    <row r="43" spans="1:8" ht="57">
      <c r="A43" s="254">
        <v>4</v>
      </c>
      <c r="B43" s="93" t="s">
        <v>76</v>
      </c>
      <c r="C43" s="93">
        <v>10</v>
      </c>
      <c r="D43" s="287" t="s">
        <v>137</v>
      </c>
      <c r="E43" s="310"/>
      <c r="F43" s="309"/>
      <c r="G43" s="305"/>
      <c r="H43" s="261"/>
    </row>
    <row r="44" spans="1:8" ht="207">
      <c r="A44" s="254">
        <v>5</v>
      </c>
      <c r="B44" s="93" t="s">
        <v>78</v>
      </c>
      <c r="C44" s="93">
        <v>40</v>
      </c>
      <c r="D44" s="265" t="s">
        <v>79</v>
      </c>
      <c r="E44" s="310"/>
      <c r="F44" s="309"/>
      <c r="G44" s="305"/>
      <c r="H44" s="261"/>
    </row>
    <row r="45" spans="1:8" ht="30.75">
      <c r="A45" s="254">
        <v>6</v>
      </c>
      <c r="B45" s="93" t="s">
        <v>80</v>
      </c>
      <c r="C45" s="93">
        <v>20</v>
      </c>
      <c r="D45" s="287" t="s">
        <v>138</v>
      </c>
      <c r="E45" s="310"/>
      <c r="F45" s="309"/>
      <c r="G45" s="305"/>
      <c r="H45" s="261"/>
    </row>
    <row r="46" spans="1:8" ht="124.5" thickBot="1">
      <c r="A46" s="254">
        <v>7</v>
      </c>
      <c r="B46" s="93" t="s">
        <v>82</v>
      </c>
      <c r="C46" s="90" t="s">
        <v>32</v>
      </c>
      <c r="D46" s="287" t="s">
        <v>83</v>
      </c>
      <c r="E46" s="311"/>
      <c r="F46" s="309"/>
      <c r="G46" s="305"/>
      <c r="H46" s="260" t="s">
        <v>717</v>
      </c>
    </row>
    <row r="47" spans="1:8" s="312" customFormat="1" ht="18.75" customHeight="1" thickTop="1">
      <c r="A47" s="572" t="s">
        <v>45</v>
      </c>
      <c r="B47" s="572"/>
      <c r="C47" s="572"/>
      <c r="D47" s="572"/>
      <c r="E47" s="96">
        <f>MIN(100,IF($E$40+$E$46&gt;100,100,$E$40+$E$41+$E$42+$E$43+$E$44+$E$45+$E$46))</f>
        <v>0</v>
      </c>
      <c r="F47" s="97">
        <f>MIN(100,IF($F$40+$F$46&gt;100,100,$F$40+$F$41+$F$42+$F$43+$F$44+$F$45+$F$46))</f>
        <v>0</v>
      </c>
      <c r="G47" s="90"/>
      <c r="H47" s="90"/>
    </row>
    <row r="48" spans="1:8" s="312" customFormat="1" ht="18.75" customHeight="1">
      <c r="A48" s="572" t="s">
        <v>84</v>
      </c>
      <c r="B48" s="572"/>
      <c r="C48" s="572"/>
      <c r="D48" s="572"/>
      <c r="E48" s="98">
        <f>$E$47*$C$38</f>
        <v>0</v>
      </c>
      <c r="F48" s="98">
        <f>$F$47*$C$38</f>
        <v>0</v>
      </c>
      <c r="G48" s="90"/>
      <c r="H48" s="90"/>
    </row>
    <row r="50" spans="1:8" ht="15">
      <c r="A50" s="616" t="s">
        <v>718</v>
      </c>
      <c r="B50" s="616"/>
      <c r="C50" s="616"/>
      <c r="D50" s="616"/>
      <c r="E50" s="616"/>
      <c r="F50" s="616"/>
      <c r="G50" s="616"/>
      <c r="H50" s="616"/>
    </row>
    <row r="51" spans="1:8" ht="96.75" thickBot="1">
      <c r="A51" s="271" t="s">
        <v>5</v>
      </c>
      <c r="B51" s="271" t="s">
        <v>6</v>
      </c>
      <c r="C51" s="271" t="s">
        <v>7</v>
      </c>
      <c r="D51" s="100" t="s">
        <v>8</v>
      </c>
      <c r="E51" s="86" t="s">
        <v>118</v>
      </c>
      <c r="F51" s="87" t="s">
        <v>119</v>
      </c>
      <c r="G51" s="87" t="s">
        <v>120</v>
      </c>
      <c r="H51" s="302" t="s">
        <v>121</v>
      </c>
    </row>
    <row r="52" spans="1:8" s="275" customFormat="1" ht="47.25" thickTop="1">
      <c r="A52" s="313">
        <v>1</v>
      </c>
      <c r="B52" s="88" t="s">
        <v>139</v>
      </c>
      <c r="C52" s="313">
        <v>20</v>
      </c>
      <c r="D52" s="272" t="s">
        <v>719</v>
      </c>
      <c r="E52" s="273"/>
      <c r="F52" s="274"/>
      <c r="G52" s="236"/>
      <c r="H52" s="236"/>
    </row>
    <row r="53" spans="1:8" s="275" customFormat="1" ht="30.75">
      <c r="A53" s="615">
        <v>2</v>
      </c>
      <c r="B53" s="88" t="s">
        <v>140</v>
      </c>
      <c r="C53" s="615">
        <v>40</v>
      </c>
      <c r="D53" s="272" t="s">
        <v>720</v>
      </c>
      <c r="E53" s="276"/>
      <c r="F53" s="274"/>
      <c r="G53" s="236"/>
      <c r="H53" s="236"/>
    </row>
    <row r="54" spans="1:8" s="275" customFormat="1" ht="30.75">
      <c r="A54" s="615"/>
      <c r="B54" s="88" t="s">
        <v>141</v>
      </c>
      <c r="C54" s="615"/>
      <c r="D54" s="272" t="s">
        <v>721</v>
      </c>
      <c r="E54" s="276"/>
      <c r="F54" s="274"/>
      <c r="G54" s="236"/>
      <c r="H54" s="236"/>
    </row>
    <row r="55" spans="1:8" s="275" customFormat="1" ht="30.75">
      <c r="A55" s="615"/>
      <c r="B55" s="88" t="s">
        <v>142</v>
      </c>
      <c r="C55" s="615"/>
      <c r="D55" s="272" t="s">
        <v>722</v>
      </c>
      <c r="E55" s="276"/>
      <c r="F55" s="274"/>
      <c r="G55" s="236"/>
      <c r="H55" s="236"/>
    </row>
    <row r="56" spans="1:8" s="275" customFormat="1" ht="62.25">
      <c r="A56" s="615"/>
      <c r="B56" s="88" t="s">
        <v>143</v>
      </c>
      <c r="C56" s="615"/>
      <c r="D56" s="272" t="s">
        <v>723</v>
      </c>
      <c r="E56" s="276"/>
      <c r="F56" s="274"/>
      <c r="G56" s="236"/>
      <c r="H56" s="236"/>
    </row>
    <row r="57" spans="1:8" s="275" customFormat="1" ht="30.75">
      <c r="A57" s="615"/>
      <c r="B57" s="88" t="s">
        <v>144</v>
      </c>
      <c r="C57" s="615"/>
      <c r="D57" s="272" t="s">
        <v>724</v>
      </c>
      <c r="E57" s="276"/>
      <c r="F57" s="274"/>
      <c r="G57" s="236"/>
      <c r="H57" s="236"/>
    </row>
    <row r="58" spans="1:8" s="275" customFormat="1" ht="30.75">
      <c r="A58" s="313">
        <v>3</v>
      </c>
      <c r="B58" s="88" t="s">
        <v>145</v>
      </c>
      <c r="C58" s="313">
        <v>40</v>
      </c>
      <c r="D58" s="272" t="s">
        <v>725</v>
      </c>
      <c r="E58" s="276"/>
      <c r="F58" s="274"/>
      <c r="G58" s="236"/>
      <c r="H58" s="236"/>
    </row>
    <row r="59" spans="1:8" s="275" customFormat="1" ht="46.5">
      <c r="A59" s="615">
        <v>4</v>
      </c>
      <c r="B59" s="88" t="s">
        <v>146</v>
      </c>
      <c r="C59" s="615">
        <v>40</v>
      </c>
      <c r="D59" s="272" t="s">
        <v>726</v>
      </c>
      <c r="E59" s="276"/>
      <c r="F59" s="274"/>
      <c r="G59" s="236"/>
      <c r="H59" s="236"/>
    </row>
    <row r="60" spans="1:8" s="275" customFormat="1" ht="78">
      <c r="A60" s="615"/>
      <c r="B60" s="88" t="s">
        <v>147</v>
      </c>
      <c r="C60" s="615"/>
      <c r="D60" s="272" t="s">
        <v>727</v>
      </c>
      <c r="E60" s="276"/>
      <c r="F60" s="274"/>
      <c r="G60" s="236"/>
      <c r="H60" s="236"/>
    </row>
    <row r="61" spans="1:8" ht="16.5" customHeight="1">
      <c r="A61" s="615"/>
      <c r="B61" s="93" t="s">
        <v>148</v>
      </c>
      <c r="C61" s="615"/>
      <c r="D61" s="272" t="s">
        <v>728</v>
      </c>
      <c r="E61" s="277"/>
      <c r="F61" s="267"/>
      <c r="G61" s="261"/>
      <c r="H61" s="261"/>
    </row>
    <row r="62" spans="1:8" ht="16.5" customHeight="1">
      <c r="A62" s="615"/>
      <c r="B62" s="93" t="s">
        <v>149</v>
      </c>
      <c r="C62" s="615"/>
      <c r="D62" s="278" t="s">
        <v>729</v>
      </c>
      <c r="E62" s="277"/>
      <c r="F62" s="267"/>
      <c r="G62" s="261"/>
      <c r="H62" s="261"/>
    </row>
    <row r="63" spans="1:8" ht="30.75">
      <c r="A63" s="615"/>
      <c r="B63" s="93" t="s">
        <v>150</v>
      </c>
      <c r="C63" s="615"/>
      <c r="D63" s="278" t="s">
        <v>730</v>
      </c>
      <c r="E63" s="277"/>
      <c r="F63" s="267"/>
      <c r="G63" s="261"/>
      <c r="H63" s="261"/>
    </row>
    <row r="64" spans="1:8" ht="30.75">
      <c r="A64" s="615"/>
      <c r="B64" s="93" t="s">
        <v>151</v>
      </c>
      <c r="C64" s="615"/>
      <c r="D64" s="278" t="s">
        <v>731</v>
      </c>
      <c r="E64" s="277"/>
      <c r="F64" s="267"/>
      <c r="G64" s="261"/>
      <c r="H64" s="261"/>
    </row>
    <row r="65" spans="1:8" ht="17.25" customHeight="1">
      <c r="A65" s="615"/>
      <c r="B65" s="88" t="s">
        <v>152</v>
      </c>
      <c r="C65" s="615"/>
      <c r="D65" s="279" t="s">
        <v>153</v>
      </c>
      <c r="E65" s="277"/>
      <c r="F65" s="267"/>
      <c r="G65" s="261"/>
      <c r="H65" s="261"/>
    </row>
    <row r="66" spans="1:8" s="70" customFormat="1" ht="49.5" customHeight="1">
      <c r="A66" s="615"/>
      <c r="B66" s="105" t="s">
        <v>154</v>
      </c>
      <c r="C66" s="615"/>
      <c r="D66" s="280" t="s">
        <v>153</v>
      </c>
      <c r="E66" s="250"/>
      <c r="F66" s="74"/>
      <c r="G66" s="72"/>
      <c r="H66" s="72"/>
    </row>
    <row r="67" spans="1:8" ht="24" customHeight="1" thickBot="1">
      <c r="A67" s="314">
        <v>5</v>
      </c>
      <c r="B67" s="105" t="s">
        <v>155</v>
      </c>
      <c r="C67" s="314">
        <v>10</v>
      </c>
      <c r="D67" s="280" t="s">
        <v>156</v>
      </c>
      <c r="E67" s="281"/>
      <c r="F67" s="282"/>
      <c r="G67" s="261"/>
      <c r="H67" s="261"/>
    </row>
    <row r="68" spans="1:8" ht="21" customHeight="1" thickTop="1">
      <c r="A68" s="572" t="s">
        <v>45</v>
      </c>
      <c r="B68" s="572"/>
      <c r="C68" s="572"/>
      <c r="D68" s="572"/>
      <c r="E68" s="96">
        <f>MIN(100,IF($E$52+$E$67&gt;100,100,$E$52+$E$53+$E$54+$E$55+$E$56+$E$57+$E$58+$E$59+$E$60+$E$61+$E$62+$E$63+$E$64+$E$65+$E$66+$E$67))</f>
        <v>0</v>
      </c>
      <c r="F68" s="96">
        <f>MIN(100,IF($F$52+$F$67&gt;100,100,$F$52+$F$53+$F$54+$F$55+$F$56+$F$57+$F$58+$F$59+$F$60+$F$61+$F$62+$F$63+$F$64+$F$65+$F$66+$F$67))</f>
        <v>0</v>
      </c>
      <c r="G68" s="90"/>
      <c r="H68" s="259"/>
    </row>
    <row r="69" spans="1:8" ht="21" customHeight="1">
      <c r="A69" s="585" t="s">
        <v>86</v>
      </c>
      <c r="B69" s="585"/>
      <c r="C69" s="585"/>
      <c r="D69" s="585"/>
      <c r="E69" s="106">
        <f>$E$68*0.15</f>
        <v>0</v>
      </c>
      <c r="F69" s="106">
        <f>$F$68*0.15</f>
        <v>0</v>
      </c>
      <c r="G69" s="95"/>
      <c r="H69" s="283"/>
    </row>
    <row r="70" spans="1:8" ht="33" customHeight="1">
      <c r="A70" s="586" t="s">
        <v>157</v>
      </c>
      <c r="B70" s="586"/>
      <c r="C70" s="586" t="s">
        <v>158</v>
      </c>
      <c r="D70" s="586"/>
      <c r="E70" s="586" t="s">
        <v>159</v>
      </c>
      <c r="F70" s="586"/>
      <c r="G70" s="586"/>
      <c r="H70" s="586"/>
    </row>
    <row r="71" spans="1:8" ht="14.25" customHeight="1">
      <c r="A71" s="566">
        <f>$E$69/3</f>
        <v>0</v>
      </c>
      <c r="B71" s="566"/>
      <c r="C71" s="566">
        <f>$E$69/3</f>
        <v>0</v>
      </c>
      <c r="D71" s="566"/>
      <c r="E71" s="566">
        <f>$E$69/3</f>
        <v>0</v>
      </c>
      <c r="F71" s="566"/>
      <c r="G71" s="566"/>
      <c r="H71" s="566"/>
    </row>
    <row r="72" spans="1:8" ht="15">
      <c r="A72" s="566">
        <f>$F$69/3</f>
        <v>0</v>
      </c>
      <c r="B72" s="566"/>
      <c r="C72" s="566">
        <f>$F$69/3</f>
        <v>0</v>
      </c>
      <c r="D72" s="566"/>
      <c r="E72" s="566">
        <f>$F$69/3</f>
        <v>0</v>
      </c>
      <c r="F72" s="566"/>
      <c r="G72" s="566"/>
      <c r="H72" s="566"/>
    </row>
    <row r="73" spans="1:8" ht="32.25" customHeight="1" thickBot="1">
      <c r="A73" s="617" t="s">
        <v>732</v>
      </c>
      <c r="B73" s="617"/>
      <c r="C73" s="617"/>
      <c r="D73" s="617"/>
      <c r="E73" s="617"/>
      <c r="F73" s="617"/>
      <c r="G73" s="617"/>
      <c r="H73" s="617"/>
    </row>
    <row r="74" spans="1:8" ht="16.5" thickBot="1" thickTop="1">
      <c r="A74" s="79" t="s">
        <v>2</v>
      </c>
      <c r="B74" s="80"/>
      <c r="C74" s="81"/>
      <c r="D74" s="239" t="s">
        <v>733</v>
      </c>
      <c r="E74" s="83"/>
      <c r="F74" s="618" t="s">
        <v>734</v>
      </c>
      <c r="G74" s="618"/>
      <c r="H74" s="84">
        <f>C74+C85+C96</f>
        <v>0</v>
      </c>
    </row>
    <row r="75" spans="1:8" ht="97.5" thickBot="1" thickTop="1">
      <c r="A75" s="252" t="s">
        <v>5</v>
      </c>
      <c r="B75" s="271" t="s">
        <v>6</v>
      </c>
      <c r="C75" s="284" t="s">
        <v>7</v>
      </c>
      <c r="D75" s="100" t="s">
        <v>8</v>
      </c>
      <c r="E75" s="86" t="s">
        <v>118</v>
      </c>
      <c r="F75" s="87" t="s">
        <v>119</v>
      </c>
      <c r="G75" s="87" t="s">
        <v>120</v>
      </c>
      <c r="H75" s="302" t="s">
        <v>121</v>
      </c>
    </row>
    <row r="76" spans="1:8" ht="125.25" thickTop="1">
      <c r="A76" s="285">
        <v>1</v>
      </c>
      <c r="B76" s="88" t="s">
        <v>203</v>
      </c>
      <c r="C76" s="90" t="s">
        <v>204</v>
      </c>
      <c r="D76" s="286" t="s">
        <v>735</v>
      </c>
      <c r="E76" s="255"/>
      <c r="F76" s="256"/>
      <c r="G76" s="90"/>
      <c r="H76" s="254"/>
    </row>
    <row r="77" spans="1:8" ht="69">
      <c r="A77" s="285">
        <v>2</v>
      </c>
      <c r="B77" s="88" t="s">
        <v>205</v>
      </c>
      <c r="C77" s="90" t="s">
        <v>204</v>
      </c>
      <c r="D77" s="257" t="s">
        <v>206</v>
      </c>
      <c r="E77" s="258"/>
      <c r="F77" s="256"/>
      <c r="G77" s="90"/>
      <c r="H77" s="254"/>
    </row>
    <row r="78" spans="1:8" ht="82.5">
      <c r="A78" s="285">
        <v>3</v>
      </c>
      <c r="B78" s="88" t="s">
        <v>207</v>
      </c>
      <c r="C78" s="90" t="s">
        <v>208</v>
      </c>
      <c r="D78" s="286" t="s">
        <v>736</v>
      </c>
      <c r="E78" s="258"/>
      <c r="F78" s="256"/>
      <c r="G78" s="90"/>
      <c r="H78" s="254"/>
    </row>
    <row r="79" spans="1:8" ht="78">
      <c r="A79" s="285">
        <v>4</v>
      </c>
      <c r="B79" s="88" t="s">
        <v>209</v>
      </c>
      <c r="C79" s="90" t="s">
        <v>208</v>
      </c>
      <c r="D79" s="257" t="s">
        <v>210</v>
      </c>
      <c r="E79" s="258"/>
      <c r="F79" s="256"/>
      <c r="G79" s="90"/>
      <c r="H79" s="254"/>
    </row>
    <row r="80" spans="1:8" ht="114" customHeight="1">
      <c r="A80" s="285">
        <v>5</v>
      </c>
      <c r="B80" s="88" t="s">
        <v>211</v>
      </c>
      <c r="C80" s="90" t="s">
        <v>175</v>
      </c>
      <c r="D80" s="286" t="s">
        <v>737</v>
      </c>
      <c r="E80" s="258"/>
      <c r="F80" s="256"/>
      <c r="G80" s="90"/>
      <c r="H80" s="254"/>
    </row>
    <row r="81" spans="1:8" ht="277.5" customHeight="1" thickBot="1">
      <c r="A81" s="285">
        <v>6</v>
      </c>
      <c r="B81" s="88" t="s">
        <v>212</v>
      </c>
      <c r="C81" s="90" t="s">
        <v>175</v>
      </c>
      <c r="D81" s="286" t="s">
        <v>738</v>
      </c>
      <c r="E81" s="264"/>
      <c r="F81" s="256"/>
      <c r="G81" s="90"/>
      <c r="H81" s="254"/>
    </row>
    <row r="82" spans="1:8" s="312" customFormat="1" ht="18.75" customHeight="1" thickTop="1">
      <c r="A82" s="572" t="s">
        <v>45</v>
      </c>
      <c r="B82" s="572"/>
      <c r="C82" s="572"/>
      <c r="D82" s="572"/>
      <c r="E82" s="96">
        <f>MIN(100,IF($E$76+$E$81&gt;100,100,$E$76+$E$77+$E$78+$E$79+$E$80+$E$81))</f>
        <v>0</v>
      </c>
      <c r="F82" s="96">
        <f>MIN(100,IF($F$76+$F$81&gt;100,100,$F$76+$F$77+$F$78+$F$79+$F$80+$F$81))</f>
        <v>0</v>
      </c>
      <c r="G82" s="90"/>
      <c r="H82" s="90"/>
    </row>
    <row r="83" spans="1:8" s="312" customFormat="1" ht="18.75" customHeight="1">
      <c r="A83" s="572" t="s">
        <v>93</v>
      </c>
      <c r="B83" s="572"/>
      <c r="C83" s="572"/>
      <c r="D83" s="572"/>
      <c r="E83" s="98">
        <f>$E$82*$C74</f>
        <v>0</v>
      </c>
      <c r="F83" s="98">
        <f>$F$82*$C$74</f>
        <v>0</v>
      </c>
      <c r="G83" s="90"/>
      <c r="H83" s="90"/>
    </row>
    <row r="84" ht="14.25" thickBot="1"/>
    <row r="85" spans="1:8" ht="16.5" thickBot="1" thickTop="1">
      <c r="A85" s="79" t="s">
        <v>47</v>
      </c>
      <c r="B85" s="80"/>
      <c r="C85" s="81"/>
      <c r="D85" s="239" t="s">
        <v>733</v>
      </c>
      <c r="E85" s="83"/>
      <c r="F85" s="83"/>
      <c r="G85" s="83"/>
      <c r="H85" s="83"/>
    </row>
    <row r="86" spans="1:8" ht="102" thickBot="1" thickTop="1">
      <c r="A86" s="252" t="s">
        <v>5</v>
      </c>
      <c r="B86" s="271" t="s">
        <v>6</v>
      </c>
      <c r="C86" s="284" t="s">
        <v>7</v>
      </c>
      <c r="D86" s="100" t="s">
        <v>8</v>
      </c>
      <c r="E86" s="86" t="s">
        <v>118</v>
      </c>
      <c r="F86" s="87" t="s">
        <v>119</v>
      </c>
      <c r="G86" s="87" t="s">
        <v>120</v>
      </c>
      <c r="H86" s="301" t="s">
        <v>121</v>
      </c>
    </row>
    <row r="87" spans="1:8" ht="125.25" thickTop="1">
      <c r="A87" s="254">
        <v>1</v>
      </c>
      <c r="B87" s="93" t="s">
        <v>213</v>
      </c>
      <c r="C87" s="90" t="s">
        <v>175</v>
      </c>
      <c r="D87" s="104" t="s">
        <v>742</v>
      </c>
      <c r="E87" s="315"/>
      <c r="F87" s="316"/>
      <c r="G87" s="261"/>
      <c r="H87" s="261"/>
    </row>
    <row r="88" spans="1:8" ht="78">
      <c r="A88" s="254">
        <v>2</v>
      </c>
      <c r="B88" s="93" t="s">
        <v>214</v>
      </c>
      <c r="C88" s="90" t="s">
        <v>215</v>
      </c>
      <c r="D88" s="104" t="s">
        <v>743</v>
      </c>
      <c r="E88" s="317"/>
      <c r="F88" s="316"/>
      <c r="G88" s="261"/>
      <c r="H88" s="261"/>
    </row>
    <row r="89" spans="1:8" ht="30.75">
      <c r="A89" s="254">
        <v>3</v>
      </c>
      <c r="B89" s="303" t="s">
        <v>216</v>
      </c>
      <c r="C89" s="90" t="s">
        <v>204</v>
      </c>
      <c r="D89" s="104" t="s">
        <v>744</v>
      </c>
      <c r="E89" s="317"/>
      <c r="F89" s="316"/>
      <c r="G89" s="261"/>
      <c r="H89" s="261"/>
    </row>
    <row r="90" spans="1:8" ht="62.25" customHeight="1">
      <c r="A90" s="254">
        <v>4</v>
      </c>
      <c r="B90" s="93" t="s">
        <v>217</v>
      </c>
      <c r="C90" s="90" t="s">
        <v>175</v>
      </c>
      <c r="D90" s="104" t="s">
        <v>745</v>
      </c>
      <c r="E90" s="317"/>
      <c r="F90" s="316"/>
      <c r="G90" s="261"/>
      <c r="H90" s="261"/>
    </row>
    <row r="91" spans="1:8" ht="140.25">
      <c r="A91" s="254">
        <v>5</v>
      </c>
      <c r="B91" s="93" t="s">
        <v>218</v>
      </c>
      <c r="C91" s="90" t="s">
        <v>208</v>
      </c>
      <c r="D91" s="104" t="s">
        <v>746</v>
      </c>
      <c r="E91" s="317"/>
      <c r="F91" s="316"/>
      <c r="G91" s="261"/>
      <c r="H91" s="261"/>
    </row>
    <row r="92" spans="1:8" ht="327.75" thickBot="1">
      <c r="A92" s="254">
        <v>6</v>
      </c>
      <c r="B92" s="93" t="s">
        <v>219</v>
      </c>
      <c r="C92" s="90" t="s">
        <v>175</v>
      </c>
      <c r="D92" s="99" t="s">
        <v>711</v>
      </c>
      <c r="E92" s="318"/>
      <c r="F92" s="316"/>
      <c r="G92" s="261"/>
      <c r="H92" s="261"/>
    </row>
    <row r="93" spans="1:8" ht="14.25" customHeight="1" thickTop="1">
      <c r="A93" s="572" t="s">
        <v>45</v>
      </c>
      <c r="B93" s="572"/>
      <c r="C93" s="572"/>
      <c r="D93" s="572"/>
      <c r="E93" s="96">
        <f>MIN(100,IF($E$87+$E$92&gt;100,100,$E$87+$E$88+$E$89+$E$90+$E$91+$E$92))</f>
        <v>0</v>
      </c>
      <c r="F93" s="96">
        <f>MIN(100,IF($F$87+$F$92&gt;100,100,$F$87+$F$88+$F$89+$F$90+$F$91+$F$92))</f>
        <v>0</v>
      </c>
      <c r="G93" s="259"/>
      <c r="H93" s="259"/>
    </row>
    <row r="94" spans="1:8" ht="13.5" customHeight="1">
      <c r="A94" s="572" t="s">
        <v>94</v>
      </c>
      <c r="B94" s="572"/>
      <c r="C94" s="572"/>
      <c r="D94" s="572"/>
      <c r="E94" s="98">
        <f>$E$93*$C$85</f>
        <v>0</v>
      </c>
      <c r="F94" s="98">
        <f>$F$93*$C$85</f>
        <v>0</v>
      </c>
      <c r="G94" s="259"/>
      <c r="H94" s="259"/>
    </row>
    <row r="95" ht="14.25" thickBot="1"/>
    <row r="96" spans="1:8" ht="16.5" thickBot="1" thickTop="1">
      <c r="A96" s="270" t="s">
        <v>68</v>
      </c>
      <c r="B96" s="80"/>
      <c r="C96" s="81"/>
      <c r="D96" s="239" t="s">
        <v>733</v>
      </c>
      <c r="E96" s="83"/>
      <c r="F96" s="83"/>
      <c r="G96" s="83"/>
      <c r="H96" s="83"/>
    </row>
    <row r="97" spans="1:8" ht="97.5" thickBot="1" thickTop="1">
      <c r="A97" s="252" t="s">
        <v>5</v>
      </c>
      <c r="B97" s="271" t="s">
        <v>6</v>
      </c>
      <c r="C97" s="284" t="s">
        <v>7</v>
      </c>
      <c r="D97" s="100" t="s">
        <v>8</v>
      </c>
      <c r="E97" s="86" t="s">
        <v>118</v>
      </c>
      <c r="F97" s="87" t="s">
        <v>119</v>
      </c>
      <c r="G97" s="87" t="s">
        <v>120</v>
      </c>
      <c r="H97" s="302" t="s">
        <v>121</v>
      </c>
    </row>
    <row r="98" spans="1:8" ht="203.25" thickTop="1">
      <c r="A98" s="254">
        <v>1</v>
      </c>
      <c r="B98" s="93" t="s">
        <v>220</v>
      </c>
      <c r="C98" s="90" t="s">
        <v>208</v>
      </c>
      <c r="D98" s="104" t="s">
        <v>747</v>
      </c>
      <c r="E98" s="315"/>
      <c r="F98" s="316"/>
      <c r="G98" s="261"/>
      <c r="H98" s="261"/>
    </row>
    <row r="99" spans="1:8" ht="46.5">
      <c r="A99" s="254">
        <v>2</v>
      </c>
      <c r="B99" s="303" t="s">
        <v>221</v>
      </c>
      <c r="C99" s="90" t="s">
        <v>208</v>
      </c>
      <c r="D99" s="104" t="s">
        <v>748</v>
      </c>
      <c r="E99" s="317"/>
      <c r="F99" s="316"/>
      <c r="G99" s="261"/>
      <c r="H99" s="261"/>
    </row>
    <row r="100" spans="1:8" ht="204.75" customHeight="1">
      <c r="A100" s="254">
        <v>3</v>
      </c>
      <c r="B100" s="93" t="s">
        <v>222</v>
      </c>
      <c r="C100" s="90" t="s">
        <v>208</v>
      </c>
      <c r="D100" s="104" t="s">
        <v>749</v>
      </c>
      <c r="E100" s="317"/>
      <c r="F100" s="316"/>
      <c r="G100" s="261"/>
      <c r="H100" s="261"/>
    </row>
    <row r="101" spans="1:8" ht="276">
      <c r="A101" s="254">
        <v>4</v>
      </c>
      <c r="B101" s="260" t="s">
        <v>223</v>
      </c>
      <c r="C101" s="90" t="s">
        <v>204</v>
      </c>
      <c r="D101" s="99" t="s">
        <v>224</v>
      </c>
      <c r="E101" s="317"/>
      <c r="F101" s="316"/>
      <c r="G101" s="261"/>
      <c r="H101" s="261"/>
    </row>
    <row r="102" spans="1:8" ht="93">
      <c r="A102" s="254">
        <v>5</v>
      </c>
      <c r="B102" s="260" t="s">
        <v>225</v>
      </c>
      <c r="C102" s="90" t="s">
        <v>208</v>
      </c>
      <c r="D102" s="104" t="s">
        <v>750</v>
      </c>
      <c r="E102" s="317"/>
      <c r="F102" s="316"/>
      <c r="G102" s="261"/>
      <c r="H102" s="261"/>
    </row>
    <row r="103" spans="1:8" ht="218.25">
      <c r="A103" s="254">
        <v>6</v>
      </c>
      <c r="B103" s="93" t="s">
        <v>226</v>
      </c>
      <c r="C103" s="90" t="s">
        <v>208</v>
      </c>
      <c r="D103" s="104" t="s">
        <v>751</v>
      </c>
      <c r="E103" s="317"/>
      <c r="F103" s="316"/>
      <c r="G103" s="261"/>
      <c r="H103" s="261"/>
    </row>
    <row r="104" spans="1:8" ht="78" thickBot="1">
      <c r="A104" s="254">
        <v>7</v>
      </c>
      <c r="B104" s="88" t="s">
        <v>227</v>
      </c>
      <c r="C104" s="90" t="s">
        <v>204</v>
      </c>
      <c r="D104" s="99" t="s">
        <v>228</v>
      </c>
      <c r="E104" s="318"/>
      <c r="F104" s="316"/>
      <c r="G104" s="261"/>
      <c r="H104" s="261"/>
    </row>
    <row r="105" spans="1:8" ht="14.25" customHeight="1" thickTop="1">
      <c r="A105" s="572" t="s">
        <v>45</v>
      </c>
      <c r="B105" s="572"/>
      <c r="C105" s="572"/>
      <c r="D105" s="572"/>
      <c r="E105" s="96">
        <f>MIN(100,IF($E$98+$E$104&gt;100,100,$E$98+$E$99+$E$100+$E$101+$E$102+$E$103+$E$104))</f>
        <v>0</v>
      </c>
      <c r="F105" s="96">
        <f>MIN(100,IF($F$98+$F$104&gt;100,100,$F$98+$F$99+$F$100+$F$101+$F$102+$F$103+$F$104))</f>
        <v>0</v>
      </c>
      <c r="G105" s="259"/>
      <c r="H105" s="259"/>
    </row>
    <row r="106" spans="1:8" ht="13.5" customHeight="1">
      <c r="A106" s="572" t="s">
        <v>95</v>
      </c>
      <c r="B106" s="572"/>
      <c r="C106" s="572"/>
      <c r="D106" s="572"/>
      <c r="E106" s="98">
        <f>$E$105*$C$96</f>
        <v>0</v>
      </c>
      <c r="F106" s="98">
        <f>$F$105*$C$96</f>
        <v>0</v>
      </c>
      <c r="G106" s="259"/>
      <c r="H106" s="259"/>
    </row>
    <row r="108" spans="1:8" ht="41.25" customHeight="1">
      <c r="A108" s="237" t="s">
        <v>96</v>
      </c>
      <c r="B108" s="288" t="s">
        <v>97</v>
      </c>
      <c r="C108" s="288" t="s">
        <v>98</v>
      </c>
      <c r="D108" s="288" t="s">
        <v>99</v>
      </c>
      <c r="E108" s="619" t="s">
        <v>100</v>
      </c>
      <c r="F108" s="619"/>
      <c r="G108" s="620" t="s">
        <v>101</v>
      </c>
      <c r="H108" s="620"/>
    </row>
    <row r="109" spans="1:8" ht="42.75" customHeight="1">
      <c r="A109" s="90" t="s">
        <v>102</v>
      </c>
      <c r="B109" s="90"/>
      <c r="C109" s="289">
        <f>B109*0.1</f>
        <v>0</v>
      </c>
      <c r="D109" s="290">
        <f>$C109/3</f>
        <v>0</v>
      </c>
      <c r="E109" s="621">
        <f>$C109/3</f>
        <v>0</v>
      </c>
      <c r="F109" s="621"/>
      <c r="G109" s="621">
        <f>$C109/3</f>
        <v>0</v>
      </c>
      <c r="H109" s="621"/>
    </row>
    <row r="110" ht="14.25" thickBot="1"/>
    <row r="111" spans="1:8" ht="42" customHeight="1" thickBot="1">
      <c r="A111" s="237" t="s">
        <v>96</v>
      </c>
      <c r="B111" s="292" t="s">
        <v>97</v>
      </c>
      <c r="C111" s="293" t="s">
        <v>103</v>
      </c>
      <c r="D111" s="294" t="s">
        <v>104</v>
      </c>
      <c r="E111" s="623" t="s">
        <v>105</v>
      </c>
      <c r="F111" s="623"/>
      <c r="G111" s="620" t="s">
        <v>106</v>
      </c>
      <c r="H111" s="620"/>
    </row>
    <row r="112" spans="1:8" ht="30.75">
      <c r="A112" s="90" t="s">
        <v>169</v>
      </c>
      <c r="B112" s="295"/>
      <c r="C112" s="296">
        <f>B112*0.05</f>
        <v>0</v>
      </c>
      <c r="D112" s="297">
        <f>$C112/3</f>
        <v>0</v>
      </c>
      <c r="E112" s="621">
        <f>$C112/3</f>
        <v>0</v>
      </c>
      <c r="F112" s="621"/>
      <c r="G112" s="621">
        <f>$C112/3</f>
        <v>0</v>
      </c>
      <c r="H112" s="621"/>
    </row>
    <row r="114" spans="1:8" ht="23.25">
      <c r="A114" s="622" t="s">
        <v>107</v>
      </c>
      <c r="B114" s="622"/>
      <c r="C114" s="622"/>
      <c r="D114" s="622"/>
      <c r="E114" s="622"/>
      <c r="F114" s="622"/>
      <c r="G114" s="622"/>
      <c r="H114" s="622"/>
    </row>
    <row r="115" spans="1:8" ht="33" customHeight="1">
      <c r="A115" s="590" t="s">
        <v>108</v>
      </c>
      <c r="B115" s="590"/>
      <c r="C115" s="590"/>
      <c r="D115" s="590"/>
      <c r="E115" s="590"/>
      <c r="F115" s="238" t="s">
        <v>9</v>
      </c>
      <c r="G115" s="238" t="s">
        <v>170</v>
      </c>
      <c r="H115" s="238" t="s">
        <v>109</v>
      </c>
    </row>
    <row r="116" spans="1:8" ht="27.75" customHeight="1">
      <c r="A116" s="572" t="s">
        <v>739</v>
      </c>
      <c r="B116" s="572"/>
      <c r="C116" s="572"/>
      <c r="D116" s="572"/>
      <c r="E116" s="572"/>
      <c r="F116" s="298">
        <f>$E$21+$A$71+$E$83+$D$109+$D$112</f>
        <v>0</v>
      </c>
      <c r="G116" s="298">
        <f>$F$21+$A$72+$F$83+$D$109+$D$112</f>
        <v>0</v>
      </c>
      <c r="H116" s="90"/>
    </row>
    <row r="117" spans="1:8" ht="27.75" customHeight="1">
      <c r="A117" s="572" t="s">
        <v>740</v>
      </c>
      <c r="B117" s="572"/>
      <c r="C117" s="572"/>
      <c r="D117" s="572"/>
      <c r="E117" s="572"/>
      <c r="F117" s="298">
        <f>$E$36+$C$71+$E$94+$E$109+$E$112</f>
        <v>0</v>
      </c>
      <c r="G117" s="298">
        <f>$F$36+$C$72+$F$94+$E$109+$E$112</f>
        <v>0</v>
      </c>
      <c r="H117" s="90"/>
    </row>
    <row r="118" spans="1:8" ht="27.75" customHeight="1">
      <c r="A118" s="572" t="s">
        <v>741</v>
      </c>
      <c r="B118" s="572"/>
      <c r="C118" s="572"/>
      <c r="D118" s="572"/>
      <c r="E118" s="572"/>
      <c r="F118" s="298">
        <f>$E$48+$E$71+$E$106+$G$109+$G$112</f>
        <v>0</v>
      </c>
      <c r="G118" s="298">
        <f>$F$48+$E$72+$F$106+$G$109+$G$112</f>
        <v>0</v>
      </c>
      <c r="H118" s="90"/>
    </row>
    <row r="119" spans="1:8" ht="23.25" customHeight="1">
      <c r="A119" s="591" t="s">
        <v>113</v>
      </c>
      <c r="B119" s="591"/>
      <c r="C119" s="591"/>
      <c r="D119" s="591"/>
      <c r="E119" s="591"/>
      <c r="F119" s="299">
        <f>F116+F117+F118</f>
        <v>0</v>
      </c>
      <c r="G119" s="299">
        <f>G116+G117+G118</f>
        <v>0</v>
      </c>
      <c r="H119" s="300"/>
    </row>
    <row r="121" s="235" customFormat="1" ht="21">
      <c r="A121" s="235" t="s">
        <v>707</v>
      </c>
    </row>
  </sheetData>
  <sheetProtection/>
  <mergeCells count="50">
    <mergeCell ref="A116:E116"/>
    <mergeCell ref="A117:E117"/>
    <mergeCell ref="A118:E118"/>
    <mergeCell ref="A119:E119"/>
    <mergeCell ref="E111:F111"/>
    <mergeCell ref="G111:H111"/>
    <mergeCell ref="E112:F112"/>
    <mergeCell ref="G112:H112"/>
    <mergeCell ref="A114:H114"/>
    <mergeCell ref="A115:E115"/>
    <mergeCell ref="A105:D105"/>
    <mergeCell ref="A106:D106"/>
    <mergeCell ref="E108:F108"/>
    <mergeCell ref="G108:H108"/>
    <mergeCell ref="E109:F109"/>
    <mergeCell ref="G109:H109"/>
    <mergeCell ref="A94:D94"/>
    <mergeCell ref="A69:D69"/>
    <mergeCell ref="A70:B70"/>
    <mergeCell ref="C70:D70"/>
    <mergeCell ref="E70:H70"/>
    <mergeCell ref="A71:B71"/>
    <mergeCell ref="C71:D71"/>
    <mergeCell ref="E71:H71"/>
    <mergeCell ref="A73:H73"/>
    <mergeCell ref="F74:G74"/>
    <mergeCell ref="A82:D82"/>
    <mergeCell ref="A83:D83"/>
    <mergeCell ref="A93:D93"/>
    <mergeCell ref="A72:B72"/>
    <mergeCell ref="C72:D72"/>
    <mergeCell ref="E72:H72"/>
    <mergeCell ref="A68:D68"/>
    <mergeCell ref="A20:D20"/>
    <mergeCell ref="A21:D21"/>
    <mergeCell ref="A35:D35"/>
    <mergeCell ref="A36:D36"/>
    <mergeCell ref="A47:D47"/>
    <mergeCell ref="A48:D48"/>
    <mergeCell ref="A50:H50"/>
    <mergeCell ref="A53:A57"/>
    <mergeCell ref="C53:C57"/>
    <mergeCell ref="A59:A66"/>
    <mergeCell ref="C59:C66"/>
    <mergeCell ref="A1:H1"/>
    <mergeCell ref="A2:H2"/>
    <mergeCell ref="F3:G3"/>
    <mergeCell ref="A14:A19"/>
    <mergeCell ref="C14:C19"/>
    <mergeCell ref="H14:H19"/>
  </mergeCells>
  <printOptions/>
  <pageMargins left="0.5118110236220472" right="0.5118110236220472"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6.xml><?xml version="1.0" encoding="utf-8"?>
<worksheet xmlns="http://schemas.openxmlformats.org/spreadsheetml/2006/main" xmlns:r="http://schemas.openxmlformats.org/officeDocument/2006/relationships">
  <sheetPr>
    <tabColor theme="6" tint="-0.4999699890613556"/>
  </sheetPr>
  <dimension ref="A1:I121"/>
  <sheetViews>
    <sheetView zoomScale="90" zoomScaleNormal="90" zoomScalePageLayoutView="0" workbookViewId="0" topLeftCell="A109">
      <selection activeCell="F117" sqref="F117"/>
    </sheetView>
  </sheetViews>
  <sheetFormatPr defaultColWidth="10.625" defaultRowHeight="16.5"/>
  <cols>
    <col min="1" max="1" width="12.375" style="312" customWidth="1"/>
    <col min="2" max="2" width="26.875" style="337" customWidth="1"/>
    <col min="3" max="3" width="10.125" style="83" customWidth="1"/>
    <col min="4" max="4" width="57.125" style="337" customWidth="1"/>
    <col min="5" max="8" width="7.625" style="312" customWidth="1"/>
    <col min="9" max="9" width="10.625" style="312" customWidth="1"/>
    <col min="10" max="16384" width="10.625" style="312" customWidth="1"/>
  </cols>
  <sheetData>
    <row r="1" spans="1:8" ht="51.75" customHeight="1">
      <c r="A1" s="568" t="s">
        <v>800</v>
      </c>
      <c r="B1" s="569"/>
      <c r="C1" s="569"/>
      <c r="D1" s="569"/>
      <c r="E1" s="569"/>
      <c r="F1" s="569"/>
      <c r="G1" s="569"/>
      <c r="H1" s="569"/>
    </row>
    <row r="2" spans="1:8" ht="21" customHeight="1" thickBot="1">
      <c r="A2" s="570" t="s">
        <v>585</v>
      </c>
      <c r="B2" s="570"/>
      <c r="C2" s="570"/>
      <c r="D2" s="570"/>
      <c r="E2" s="570"/>
      <c r="F2" s="570"/>
      <c r="G2" s="570"/>
      <c r="H2" s="570"/>
    </row>
    <row r="3" spans="1:8" ht="32.25" customHeight="1" thickBot="1" thickTop="1">
      <c r="A3" s="79" t="s">
        <v>2</v>
      </c>
      <c r="B3" s="80"/>
      <c r="C3" s="81"/>
      <c r="D3" s="245" t="s">
        <v>116</v>
      </c>
      <c r="E3" s="83"/>
      <c r="F3" s="571" t="s">
        <v>713</v>
      </c>
      <c r="G3" s="571"/>
      <c r="H3" s="84">
        <f>$C$3+$C$23+$C$38</f>
        <v>0</v>
      </c>
    </row>
    <row r="4" spans="1:8" ht="63" thickBot="1" thickTop="1">
      <c r="A4" s="252" t="s">
        <v>5</v>
      </c>
      <c r="B4" s="252" t="s">
        <v>6</v>
      </c>
      <c r="C4" s="253" t="s">
        <v>7</v>
      </c>
      <c r="D4" s="85" t="s">
        <v>8</v>
      </c>
      <c r="E4" s="86" t="s">
        <v>118</v>
      </c>
      <c r="F4" s="87" t="s">
        <v>119</v>
      </c>
      <c r="G4" s="87" t="s">
        <v>788</v>
      </c>
      <c r="H4" s="302" t="s">
        <v>802</v>
      </c>
    </row>
    <row r="5" spans="1:8" ht="47.25" thickTop="1">
      <c r="A5" s="254">
        <v>1</v>
      </c>
      <c r="B5" s="330" t="s">
        <v>13</v>
      </c>
      <c r="C5" s="254">
        <v>30</v>
      </c>
      <c r="D5" s="331" t="s">
        <v>586</v>
      </c>
      <c r="E5" s="255"/>
      <c r="F5" s="256"/>
      <c r="G5" s="90"/>
      <c r="H5" s="254"/>
    </row>
    <row r="6" spans="1:8" ht="93">
      <c r="A6" s="254">
        <v>2</v>
      </c>
      <c r="B6" s="332" t="s">
        <v>15</v>
      </c>
      <c r="C6" s="254">
        <v>25</v>
      </c>
      <c r="D6" s="333" t="s">
        <v>122</v>
      </c>
      <c r="E6" s="258"/>
      <c r="F6" s="256"/>
      <c r="G6" s="90"/>
      <c r="H6" s="254"/>
    </row>
    <row r="7" spans="1:8" ht="62.25">
      <c r="A7" s="254">
        <v>3</v>
      </c>
      <c r="B7" s="330" t="s">
        <v>17</v>
      </c>
      <c r="C7" s="254">
        <v>20</v>
      </c>
      <c r="D7" s="333" t="s">
        <v>714</v>
      </c>
      <c r="E7" s="258"/>
      <c r="F7" s="256"/>
      <c r="G7" s="90"/>
      <c r="H7" s="254"/>
    </row>
    <row r="8" spans="1:8" ht="108.75">
      <c r="A8" s="254">
        <v>4</v>
      </c>
      <c r="B8" s="330" t="s">
        <v>19</v>
      </c>
      <c r="C8" s="254">
        <v>30</v>
      </c>
      <c r="D8" s="333" t="s">
        <v>790</v>
      </c>
      <c r="E8" s="258"/>
      <c r="F8" s="256"/>
      <c r="G8" s="90"/>
      <c r="H8" s="254"/>
    </row>
    <row r="9" spans="1:8" ht="62.25">
      <c r="A9" s="254">
        <v>5</v>
      </c>
      <c r="B9" s="330" t="s">
        <v>21</v>
      </c>
      <c r="C9" s="90">
        <v>10</v>
      </c>
      <c r="D9" s="333" t="s">
        <v>201</v>
      </c>
      <c r="E9" s="258"/>
      <c r="F9" s="256"/>
      <c r="G9" s="90"/>
      <c r="H9" s="254"/>
    </row>
    <row r="10" spans="1:8" ht="108.75">
      <c r="A10" s="254">
        <v>6</v>
      </c>
      <c r="B10" s="330" t="s">
        <v>23</v>
      </c>
      <c r="C10" s="254">
        <v>10</v>
      </c>
      <c r="D10" s="333" t="s">
        <v>126</v>
      </c>
      <c r="E10" s="258"/>
      <c r="F10" s="256"/>
      <c r="G10" s="90"/>
      <c r="H10" s="254"/>
    </row>
    <row r="11" spans="1:8" ht="62.25">
      <c r="A11" s="254">
        <v>7</v>
      </c>
      <c r="B11" s="334" t="s">
        <v>25</v>
      </c>
      <c r="C11" s="254">
        <v>5</v>
      </c>
      <c r="D11" s="333" t="s">
        <v>171</v>
      </c>
      <c r="E11" s="258"/>
      <c r="F11" s="256"/>
      <c r="G11" s="90"/>
      <c r="H11" s="254"/>
    </row>
    <row r="12" spans="1:8" ht="62.25">
      <c r="A12" s="254">
        <v>8</v>
      </c>
      <c r="B12" s="330" t="s">
        <v>27</v>
      </c>
      <c r="C12" s="254">
        <v>10</v>
      </c>
      <c r="D12" s="333" t="s">
        <v>715</v>
      </c>
      <c r="E12" s="258"/>
      <c r="F12" s="256"/>
      <c r="G12" s="90"/>
      <c r="H12" s="254"/>
    </row>
    <row r="13" spans="1:8" ht="78">
      <c r="A13" s="254">
        <v>9</v>
      </c>
      <c r="B13" s="330" t="s">
        <v>970</v>
      </c>
      <c r="C13" s="254">
        <v>10</v>
      </c>
      <c r="D13" s="333" t="s">
        <v>172</v>
      </c>
      <c r="E13" s="258"/>
      <c r="F13" s="256"/>
      <c r="G13" s="90"/>
      <c r="H13" s="254"/>
    </row>
    <row r="14" spans="1:8" ht="15.75" customHeight="1">
      <c r="A14" s="615">
        <v>10</v>
      </c>
      <c r="B14" s="335" t="s">
        <v>31</v>
      </c>
      <c r="C14" s="615" t="s">
        <v>32</v>
      </c>
      <c r="D14" s="336" t="s">
        <v>33</v>
      </c>
      <c r="E14" s="262"/>
      <c r="F14" s="263"/>
      <c r="G14" s="95"/>
      <c r="H14" s="572" t="s">
        <v>804</v>
      </c>
    </row>
    <row r="15" spans="1:8" ht="62.25">
      <c r="A15" s="615"/>
      <c r="B15" s="334" t="s">
        <v>35</v>
      </c>
      <c r="C15" s="615"/>
      <c r="D15" s="336" t="s">
        <v>36</v>
      </c>
      <c r="E15" s="262"/>
      <c r="F15" s="263"/>
      <c r="G15" s="95"/>
      <c r="H15" s="572"/>
    </row>
    <row r="16" spans="1:8" ht="46.5">
      <c r="A16" s="615"/>
      <c r="B16" s="334" t="s">
        <v>37</v>
      </c>
      <c r="C16" s="615"/>
      <c r="D16" s="336" t="s">
        <v>38</v>
      </c>
      <c r="E16" s="262"/>
      <c r="F16" s="263"/>
      <c r="G16" s="95"/>
      <c r="H16" s="572"/>
    </row>
    <row r="17" spans="1:8" ht="30.75">
      <c r="A17" s="615"/>
      <c r="B17" s="334" t="s">
        <v>39</v>
      </c>
      <c r="C17" s="615"/>
      <c r="D17" s="336" t="s">
        <v>40</v>
      </c>
      <c r="E17" s="262"/>
      <c r="F17" s="263"/>
      <c r="G17" s="95"/>
      <c r="H17" s="572"/>
    </row>
    <row r="18" spans="1:8" ht="62.25">
      <c r="A18" s="615"/>
      <c r="B18" s="334" t="s">
        <v>41</v>
      </c>
      <c r="C18" s="615"/>
      <c r="D18" s="336" t="s">
        <v>42</v>
      </c>
      <c r="E18" s="262"/>
      <c r="F18" s="263"/>
      <c r="G18" s="95"/>
      <c r="H18" s="572"/>
    </row>
    <row r="19" spans="1:8" ht="47.25" thickBot="1">
      <c r="A19" s="615"/>
      <c r="B19" s="330" t="s">
        <v>43</v>
      </c>
      <c r="C19" s="615"/>
      <c r="D19" s="336"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ht="15.75" thickBot="1"/>
    <row r="23" spans="1:8" ht="21" customHeight="1" thickBot="1" thickTop="1">
      <c r="A23" s="79" t="s">
        <v>47</v>
      </c>
      <c r="B23" s="325"/>
      <c r="C23" s="81"/>
      <c r="D23" s="326" t="s">
        <v>116</v>
      </c>
      <c r="E23" s="83"/>
      <c r="F23" s="83"/>
      <c r="G23" s="83"/>
      <c r="H23" s="83"/>
    </row>
    <row r="24" spans="1:8" ht="63" thickBot="1" thickTop="1">
      <c r="A24" s="252" t="s">
        <v>5</v>
      </c>
      <c r="B24" s="252" t="s">
        <v>6</v>
      </c>
      <c r="C24" s="253" t="s">
        <v>7</v>
      </c>
      <c r="D24" s="327" t="s">
        <v>8</v>
      </c>
      <c r="E24" s="86" t="s">
        <v>118</v>
      </c>
      <c r="F24" s="87" t="s">
        <v>119</v>
      </c>
      <c r="G24" s="87" t="s">
        <v>788</v>
      </c>
      <c r="H24" s="302" t="s">
        <v>789</v>
      </c>
    </row>
    <row r="25" spans="1:8" ht="47.25" thickTop="1">
      <c r="A25" s="254">
        <v>1</v>
      </c>
      <c r="B25" s="335" t="s">
        <v>48</v>
      </c>
      <c r="C25" s="254">
        <v>20</v>
      </c>
      <c r="D25" s="338" t="s">
        <v>130</v>
      </c>
      <c r="E25" s="315"/>
      <c r="F25" s="316"/>
      <c r="G25" s="303"/>
      <c r="H25" s="303"/>
    </row>
    <row r="26" spans="1:8" ht="46.5">
      <c r="A26" s="254">
        <v>2</v>
      </c>
      <c r="B26" s="334" t="s">
        <v>50</v>
      </c>
      <c r="C26" s="254">
        <v>20</v>
      </c>
      <c r="D26" s="338" t="s">
        <v>130</v>
      </c>
      <c r="E26" s="317"/>
      <c r="F26" s="316"/>
      <c r="G26" s="303"/>
      <c r="H26" s="303"/>
    </row>
    <row r="27" spans="1:8" ht="327">
      <c r="A27" s="254">
        <v>3</v>
      </c>
      <c r="B27" s="335" t="s">
        <v>51</v>
      </c>
      <c r="C27" s="254">
        <v>20</v>
      </c>
      <c r="D27" s="99" t="s">
        <v>791</v>
      </c>
      <c r="E27" s="317"/>
      <c r="F27" s="316"/>
      <c r="G27" s="303"/>
      <c r="H27" s="303"/>
    </row>
    <row r="28" spans="1:8" ht="171">
      <c r="A28" s="254">
        <v>4</v>
      </c>
      <c r="B28" s="334" t="s">
        <v>53</v>
      </c>
      <c r="C28" s="254">
        <v>20</v>
      </c>
      <c r="D28" s="99" t="s">
        <v>971</v>
      </c>
      <c r="E28" s="317"/>
      <c r="F28" s="316"/>
      <c r="G28" s="303"/>
      <c r="H28" s="303"/>
    </row>
    <row r="29" spans="1:8" ht="46.5">
      <c r="A29" s="254">
        <v>5</v>
      </c>
      <c r="B29" s="335" t="s">
        <v>55</v>
      </c>
      <c r="C29" s="254">
        <v>20</v>
      </c>
      <c r="D29" s="338" t="s">
        <v>132</v>
      </c>
      <c r="E29" s="317"/>
      <c r="F29" s="316"/>
      <c r="G29" s="303"/>
      <c r="H29" s="303"/>
    </row>
    <row r="30" spans="1:8" ht="78">
      <c r="A30" s="254">
        <v>6</v>
      </c>
      <c r="B30" s="334" t="s">
        <v>133</v>
      </c>
      <c r="C30" s="254">
        <v>20</v>
      </c>
      <c r="D30" s="338" t="s">
        <v>173</v>
      </c>
      <c r="E30" s="317"/>
      <c r="F30" s="316"/>
      <c r="G30" s="303"/>
      <c r="H30" s="93" t="s">
        <v>59</v>
      </c>
    </row>
    <row r="31" spans="1:8" ht="78">
      <c r="A31" s="254">
        <v>7</v>
      </c>
      <c r="B31" s="334" t="s">
        <v>60</v>
      </c>
      <c r="C31" s="254">
        <v>10</v>
      </c>
      <c r="D31" s="339" t="s">
        <v>135</v>
      </c>
      <c r="E31" s="317"/>
      <c r="F31" s="316"/>
      <c r="G31" s="303"/>
      <c r="H31" s="303"/>
    </row>
    <row r="32" spans="1:8" ht="30.75">
      <c r="A32" s="254">
        <v>8</v>
      </c>
      <c r="B32" s="334" t="s">
        <v>972</v>
      </c>
      <c r="C32" s="254">
        <v>5</v>
      </c>
      <c r="D32" s="338" t="s">
        <v>792</v>
      </c>
      <c r="E32" s="317"/>
      <c r="F32" s="316"/>
      <c r="G32" s="303"/>
      <c r="H32" s="303"/>
    </row>
    <row r="33" spans="1:8" ht="108.75">
      <c r="A33" s="254">
        <v>9</v>
      </c>
      <c r="B33" s="334" t="s">
        <v>64</v>
      </c>
      <c r="C33" s="254">
        <v>15</v>
      </c>
      <c r="D33" s="340" t="s">
        <v>136</v>
      </c>
      <c r="E33" s="317"/>
      <c r="F33" s="316"/>
      <c r="G33" s="303"/>
      <c r="H33" s="303"/>
    </row>
    <row r="34" spans="1:8" ht="171.75" thickBot="1">
      <c r="A34" s="254">
        <v>10</v>
      </c>
      <c r="B34" s="334" t="s">
        <v>973</v>
      </c>
      <c r="C34" s="254" t="s">
        <v>32</v>
      </c>
      <c r="D34" s="338" t="s">
        <v>974</v>
      </c>
      <c r="E34" s="318"/>
      <c r="F34" s="316"/>
      <c r="G34" s="303"/>
      <c r="H34" s="93" t="s">
        <v>794</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ht="15.75" thickBot="1"/>
    <row r="38" spans="1:8" ht="16.5" thickBot="1" thickTop="1">
      <c r="A38" s="79" t="s">
        <v>68</v>
      </c>
      <c r="B38" s="325"/>
      <c r="C38" s="81"/>
      <c r="D38" s="326" t="s">
        <v>116</v>
      </c>
      <c r="E38" s="83"/>
      <c r="F38" s="83"/>
      <c r="G38" s="83"/>
      <c r="H38" s="83"/>
    </row>
    <row r="39" spans="1:8" ht="63" thickBot="1" thickTop="1">
      <c r="A39" s="252" t="s">
        <v>5</v>
      </c>
      <c r="B39" s="252" t="s">
        <v>6</v>
      </c>
      <c r="C39" s="253" t="s">
        <v>7</v>
      </c>
      <c r="D39" s="327" t="s">
        <v>8</v>
      </c>
      <c r="E39" s="86" t="s">
        <v>118</v>
      </c>
      <c r="F39" s="87" t="s">
        <v>119</v>
      </c>
      <c r="G39" s="87" t="s">
        <v>788</v>
      </c>
      <c r="H39" s="302" t="s">
        <v>789</v>
      </c>
    </row>
    <row r="40" spans="1:8" ht="47.25" thickTop="1">
      <c r="A40" s="254">
        <v>1</v>
      </c>
      <c r="B40" s="334" t="s">
        <v>69</v>
      </c>
      <c r="C40" s="90">
        <v>30</v>
      </c>
      <c r="D40" s="338" t="s">
        <v>70</v>
      </c>
      <c r="E40" s="315"/>
      <c r="F40" s="316"/>
      <c r="G40" s="303"/>
      <c r="H40" s="303"/>
    </row>
    <row r="41" spans="1:8" ht="264.75">
      <c r="A41" s="254">
        <v>2</v>
      </c>
      <c r="B41" s="334" t="s">
        <v>71</v>
      </c>
      <c r="C41" s="90">
        <v>20</v>
      </c>
      <c r="D41" s="338" t="s">
        <v>72</v>
      </c>
      <c r="E41" s="317"/>
      <c r="F41" s="316"/>
      <c r="G41" s="303"/>
      <c r="H41" s="303"/>
    </row>
    <row r="42" spans="1:8" ht="186.75">
      <c r="A42" s="254">
        <v>3</v>
      </c>
      <c r="B42" s="334" t="s">
        <v>73</v>
      </c>
      <c r="C42" s="90">
        <v>30</v>
      </c>
      <c r="D42" s="338" t="s">
        <v>74</v>
      </c>
      <c r="E42" s="317"/>
      <c r="F42" s="316"/>
      <c r="G42" s="303"/>
      <c r="H42" s="93" t="s">
        <v>75</v>
      </c>
    </row>
    <row r="43" spans="1:8" ht="62.25">
      <c r="A43" s="254">
        <v>4</v>
      </c>
      <c r="B43" s="334" t="s">
        <v>76</v>
      </c>
      <c r="C43" s="90">
        <v>10</v>
      </c>
      <c r="D43" s="338" t="s">
        <v>137</v>
      </c>
      <c r="E43" s="317"/>
      <c r="F43" s="316"/>
      <c r="G43" s="303"/>
      <c r="H43" s="303"/>
    </row>
    <row r="44" spans="1:8" ht="249">
      <c r="A44" s="254">
        <v>5</v>
      </c>
      <c r="B44" s="334" t="s">
        <v>78</v>
      </c>
      <c r="C44" s="90">
        <v>40</v>
      </c>
      <c r="D44" s="338" t="s">
        <v>79</v>
      </c>
      <c r="E44" s="317"/>
      <c r="F44" s="316"/>
      <c r="G44" s="303"/>
      <c r="H44" s="303"/>
    </row>
    <row r="45" spans="1:8" ht="30.75">
      <c r="A45" s="254">
        <v>6</v>
      </c>
      <c r="B45" s="334" t="s">
        <v>80</v>
      </c>
      <c r="C45" s="90">
        <v>20</v>
      </c>
      <c r="D45" s="338" t="s">
        <v>138</v>
      </c>
      <c r="E45" s="317"/>
      <c r="F45" s="316"/>
      <c r="G45" s="303"/>
      <c r="H45" s="303"/>
    </row>
    <row r="46" spans="1:8" ht="141" thickBot="1">
      <c r="A46" s="254">
        <v>7</v>
      </c>
      <c r="B46" s="334" t="s">
        <v>82</v>
      </c>
      <c r="C46" s="90" t="s">
        <v>32</v>
      </c>
      <c r="D46" s="338" t="s">
        <v>83</v>
      </c>
      <c r="E46" s="318"/>
      <c r="F46" s="316"/>
      <c r="G46" s="303"/>
      <c r="H46" s="93" t="s">
        <v>794</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50" spans="1:8" ht="15">
      <c r="A50" s="616" t="s">
        <v>588</v>
      </c>
      <c r="B50" s="616"/>
      <c r="C50" s="616"/>
      <c r="D50" s="616"/>
      <c r="E50" s="616"/>
      <c r="F50" s="616"/>
      <c r="G50" s="616"/>
      <c r="H50" s="616"/>
    </row>
    <row r="51" spans="1:8" ht="63" thickBot="1">
      <c r="A51" s="271" t="s">
        <v>5</v>
      </c>
      <c r="B51" s="271" t="s">
        <v>6</v>
      </c>
      <c r="C51" s="271" t="s">
        <v>7</v>
      </c>
      <c r="D51" s="328" t="s">
        <v>8</v>
      </c>
      <c r="E51" s="86" t="s">
        <v>118</v>
      </c>
      <c r="F51" s="87" t="s">
        <v>119</v>
      </c>
      <c r="G51" s="87" t="s">
        <v>788</v>
      </c>
      <c r="H51" s="302" t="s">
        <v>789</v>
      </c>
    </row>
    <row r="52" spans="1:8" s="343" customFormat="1" ht="63" thickTop="1">
      <c r="A52" s="313">
        <v>1</v>
      </c>
      <c r="B52" s="330" t="s">
        <v>139</v>
      </c>
      <c r="C52" s="313">
        <v>20</v>
      </c>
      <c r="D52" s="341" t="s">
        <v>786</v>
      </c>
      <c r="E52" s="352"/>
      <c r="F52" s="342"/>
      <c r="G52" s="246"/>
      <c r="H52" s="246"/>
    </row>
    <row r="53" spans="1:8" s="343" customFormat="1" ht="30.75">
      <c r="A53" s="615">
        <v>2</v>
      </c>
      <c r="B53" s="88" t="s">
        <v>140</v>
      </c>
      <c r="C53" s="615">
        <v>40</v>
      </c>
      <c r="D53" s="102" t="s">
        <v>590</v>
      </c>
      <c r="E53" s="353"/>
      <c r="F53" s="342"/>
      <c r="G53" s="246"/>
      <c r="H53" s="246"/>
    </row>
    <row r="54" spans="1:8" s="343" customFormat="1" ht="30.75">
      <c r="A54" s="615"/>
      <c r="B54" s="88" t="s">
        <v>141</v>
      </c>
      <c r="C54" s="615"/>
      <c r="D54" s="103" t="s">
        <v>591</v>
      </c>
      <c r="E54" s="353"/>
      <c r="F54" s="342"/>
      <c r="G54" s="246"/>
      <c r="H54" s="246"/>
    </row>
    <row r="55" spans="1:8" s="343" customFormat="1" ht="30.75">
      <c r="A55" s="615"/>
      <c r="B55" s="88" t="s">
        <v>142</v>
      </c>
      <c r="C55" s="615"/>
      <c r="D55" s="103" t="s">
        <v>592</v>
      </c>
      <c r="E55" s="353"/>
      <c r="F55" s="342"/>
      <c r="G55" s="246"/>
      <c r="H55" s="246"/>
    </row>
    <row r="56" spans="1:8" s="343" customFormat="1" ht="78">
      <c r="A56" s="615"/>
      <c r="B56" s="88" t="s">
        <v>143</v>
      </c>
      <c r="C56" s="615"/>
      <c r="D56" s="102" t="s">
        <v>593</v>
      </c>
      <c r="E56" s="353"/>
      <c r="F56" s="342"/>
      <c r="G56" s="246"/>
      <c r="H56" s="246"/>
    </row>
    <row r="57" spans="1:8" s="343" customFormat="1" ht="30.75">
      <c r="A57" s="615"/>
      <c r="B57" s="88" t="s">
        <v>144</v>
      </c>
      <c r="C57" s="615"/>
      <c r="D57" s="102" t="s">
        <v>594</v>
      </c>
      <c r="E57" s="353"/>
      <c r="F57" s="342"/>
      <c r="G57" s="246"/>
      <c r="H57" s="246"/>
    </row>
    <row r="58" spans="1:8" s="343" customFormat="1" ht="46.5">
      <c r="A58" s="313">
        <v>3</v>
      </c>
      <c r="B58" s="330" t="s">
        <v>145</v>
      </c>
      <c r="C58" s="313">
        <v>40</v>
      </c>
      <c r="D58" s="341" t="s">
        <v>595</v>
      </c>
      <c r="E58" s="353"/>
      <c r="F58" s="342"/>
      <c r="G58" s="246"/>
      <c r="H58" s="246"/>
    </row>
    <row r="59" spans="1:8" s="343" customFormat="1" ht="62.25">
      <c r="A59" s="615">
        <v>4</v>
      </c>
      <c r="B59" s="330" t="s">
        <v>146</v>
      </c>
      <c r="C59" s="615">
        <v>40</v>
      </c>
      <c r="D59" s="341" t="s">
        <v>596</v>
      </c>
      <c r="E59" s="353"/>
      <c r="F59" s="342"/>
      <c r="G59" s="246"/>
      <c r="H59" s="246"/>
    </row>
    <row r="60" spans="1:8" s="343" customFormat="1" ht="93">
      <c r="A60" s="615"/>
      <c r="B60" s="330" t="s">
        <v>147</v>
      </c>
      <c r="C60" s="615"/>
      <c r="D60" s="341" t="s">
        <v>597</v>
      </c>
      <c r="E60" s="353"/>
      <c r="F60" s="342"/>
      <c r="G60" s="246"/>
      <c r="H60" s="246"/>
    </row>
    <row r="61" spans="1:8" ht="16.5" customHeight="1">
      <c r="A61" s="615"/>
      <c r="B61" s="334" t="s">
        <v>148</v>
      </c>
      <c r="C61" s="615"/>
      <c r="D61" s="341" t="s">
        <v>598</v>
      </c>
      <c r="E61" s="354"/>
      <c r="F61" s="316"/>
      <c r="G61" s="303"/>
      <c r="H61" s="303"/>
    </row>
    <row r="62" spans="1:8" ht="16.5" customHeight="1">
      <c r="A62" s="615"/>
      <c r="B62" s="334" t="s">
        <v>149</v>
      </c>
      <c r="C62" s="615"/>
      <c r="D62" s="344" t="s">
        <v>599</v>
      </c>
      <c r="E62" s="354"/>
      <c r="F62" s="316"/>
      <c r="G62" s="303"/>
      <c r="H62" s="303"/>
    </row>
    <row r="63" spans="1:8" ht="30.75">
      <c r="A63" s="615"/>
      <c r="B63" s="334" t="s">
        <v>150</v>
      </c>
      <c r="C63" s="615"/>
      <c r="D63" s="344" t="s">
        <v>600</v>
      </c>
      <c r="E63" s="354"/>
      <c r="F63" s="316"/>
      <c r="G63" s="303"/>
      <c r="H63" s="303"/>
    </row>
    <row r="64" spans="1:8" ht="30.75">
      <c r="A64" s="615"/>
      <c r="B64" s="334" t="s">
        <v>151</v>
      </c>
      <c r="C64" s="615"/>
      <c r="D64" s="344" t="s">
        <v>601</v>
      </c>
      <c r="E64" s="354"/>
      <c r="F64" s="316"/>
      <c r="G64" s="303"/>
      <c r="H64" s="303"/>
    </row>
    <row r="65" spans="1:8" ht="17.25" customHeight="1">
      <c r="A65" s="615"/>
      <c r="B65" s="330" t="s">
        <v>152</v>
      </c>
      <c r="C65" s="615"/>
      <c r="D65" s="345" t="s">
        <v>153</v>
      </c>
      <c r="E65" s="354"/>
      <c r="F65" s="316"/>
      <c r="G65" s="303"/>
      <c r="H65" s="303"/>
    </row>
    <row r="66" spans="1:8" ht="49.5" customHeight="1">
      <c r="A66" s="615"/>
      <c r="B66" s="105" t="s">
        <v>154</v>
      </c>
      <c r="C66" s="615"/>
      <c r="D66" s="346" t="s">
        <v>153</v>
      </c>
      <c r="E66" s="354"/>
      <c r="F66" s="347"/>
      <c r="G66" s="303"/>
      <c r="H66" s="303"/>
    </row>
    <row r="67" spans="1:8" ht="24" customHeight="1" thickBot="1">
      <c r="A67" s="314">
        <v>5</v>
      </c>
      <c r="B67" s="105" t="s">
        <v>155</v>
      </c>
      <c r="C67" s="314">
        <v>10</v>
      </c>
      <c r="D67" s="346" t="s">
        <v>156</v>
      </c>
      <c r="E67" s="355"/>
      <c r="F67" s="347"/>
      <c r="G67" s="303"/>
      <c r="H67" s="303"/>
    </row>
    <row r="68" spans="1:8" ht="14.25" customHeight="1" thickTop="1">
      <c r="A68" s="572" t="s">
        <v>45</v>
      </c>
      <c r="B68" s="572"/>
      <c r="C68" s="572"/>
      <c r="D68" s="572"/>
      <c r="E68" s="96">
        <f>MIN(100,IF($E$52+$E$67&gt;100,100,$E$52+$E$53+$E$54+$E$55+$E$56+$E$57+$E$58+$E$59+$E$60+$E$61+$E$62+$E$63+$E$64+$E$65+$E$66+$E$67))</f>
        <v>0</v>
      </c>
      <c r="F68" s="96">
        <f>MIN(100,IF($F$52+$F$67&gt;100,100,$F$52+$F$53+$F$54+$F$55+$F$56+$F$57+$F$58+$F$59+$F$60+$F$61+$F$62+$F$63+$F$64+$F$65+$F$66+$F$67))</f>
        <v>0</v>
      </c>
      <c r="G68" s="90"/>
      <c r="H68" s="90"/>
    </row>
    <row r="69" spans="1:8" ht="13.5" customHeight="1">
      <c r="A69" s="585" t="s">
        <v>86</v>
      </c>
      <c r="B69" s="585"/>
      <c r="C69" s="585"/>
      <c r="D69" s="585"/>
      <c r="E69" s="106">
        <f>$E$68*0.15</f>
        <v>0</v>
      </c>
      <c r="F69" s="106">
        <f>$F$68*0.15</f>
        <v>0</v>
      </c>
      <c r="G69" s="95"/>
      <c r="H69" s="95"/>
    </row>
    <row r="70" spans="1:8" ht="30" customHeight="1">
      <c r="A70" s="586" t="s">
        <v>157</v>
      </c>
      <c r="B70" s="586"/>
      <c r="C70" s="586" t="s">
        <v>158</v>
      </c>
      <c r="D70" s="586"/>
      <c r="E70" s="586" t="s">
        <v>159</v>
      </c>
      <c r="F70" s="586"/>
      <c r="G70" s="586"/>
      <c r="H70" s="586"/>
    </row>
    <row r="71" spans="1:8" ht="14.25" customHeight="1">
      <c r="A71" s="566">
        <f>$E69/3</f>
        <v>0</v>
      </c>
      <c r="B71" s="566"/>
      <c r="C71" s="566">
        <f>$E69/3</f>
        <v>0</v>
      </c>
      <c r="D71" s="566"/>
      <c r="E71" s="566">
        <f>$E69/3</f>
        <v>0</v>
      </c>
      <c r="F71" s="566"/>
      <c r="G71" s="566"/>
      <c r="H71" s="566"/>
    </row>
    <row r="72" spans="1:8" ht="15">
      <c r="A72" s="566">
        <f>$F69/3</f>
        <v>0</v>
      </c>
      <c r="B72" s="566"/>
      <c r="C72" s="566">
        <f>$F69/3</f>
        <v>0</v>
      </c>
      <c r="D72" s="566"/>
      <c r="E72" s="566">
        <f>$F69/3</f>
        <v>0</v>
      </c>
      <c r="F72" s="566"/>
      <c r="G72" s="566"/>
      <c r="H72" s="566"/>
    </row>
    <row r="73" spans="1:8" ht="43.5" customHeight="1" thickBot="1">
      <c r="A73" s="587" t="s">
        <v>787</v>
      </c>
      <c r="B73" s="587"/>
      <c r="C73" s="587"/>
      <c r="D73" s="587"/>
      <c r="E73" s="587"/>
      <c r="F73" s="587"/>
      <c r="G73" s="587"/>
      <c r="H73" s="587"/>
    </row>
    <row r="74" spans="1:8" ht="35.25" customHeight="1" thickBot="1" thickTop="1">
      <c r="A74" s="79" t="s">
        <v>2</v>
      </c>
      <c r="B74" s="325"/>
      <c r="C74" s="81"/>
      <c r="D74" s="326" t="s">
        <v>733</v>
      </c>
      <c r="E74" s="83"/>
      <c r="F74" s="571" t="s">
        <v>734</v>
      </c>
      <c r="G74" s="571"/>
      <c r="H74" s="84">
        <f>C74+C86+C97</f>
        <v>0</v>
      </c>
    </row>
    <row r="75" spans="1:8" ht="63" thickBot="1" thickTop="1">
      <c r="A75" s="252" t="s">
        <v>5</v>
      </c>
      <c r="B75" s="252" t="s">
        <v>6</v>
      </c>
      <c r="C75" s="253" t="s">
        <v>7</v>
      </c>
      <c r="D75" s="327" t="s">
        <v>8</v>
      </c>
      <c r="E75" s="86" t="s">
        <v>118</v>
      </c>
      <c r="F75" s="87" t="s">
        <v>119</v>
      </c>
      <c r="G75" s="87" t="s">
        <v>788</v>
      </c>
      <c r="H75" s="302" t="s">
        <v>789</v>
      </c>
    </row>
    <row r="76" spans="1:8" ht="31.5" thickTop="1">
      <c r="A76" s="254">
        <v>1</v>
      </c>
      <c r="B76" s="330" t="s">
        <v>753</v>
      </c>
      <c r="C76" s="254">
        <v>25</v>
      </c>
      <c r="D76" s="333" t="s">
        <v>754</v>
      </c>
      <c r="E76" s="356"/>
      <c r="F76" s="256"/>
      <c r="G76" s="90"/>
      <c r="H76" s="254"/>
    </row>
    <row r="77" spans="1:8" ht="218.25">
      <c r="A77" s="254">
        <v>2</v>
      </c>
      <c r="B77" s="330" t="s">
        <v>755</v>
      </c>
      <c r="C77" s="254">
        <v>20</v>
      </c>
      <c r="D77" s="333" t="s">
        <v>756</v>
      </c>
      <c r="E77" s="357"/>
      <c r="F77" s="256"/>
      <c r="G77" s="90"/>
      <c r="H77" s="254"/>
    </row>
    <row r="78" spans="1:8" ht="124.5">
      <c r="A78" s="254">
        <v>3</v>
      </c>
      <c r="B78" s="330" t="s">
        <v>757</v>
      </c>
      <c r="C78" s="313">
        <v>15</v>
      </c>
      <c r="D78" s="333" t="s">
        <v>758</v>
      </c>
      <c r="E78" s="357"/>
      <c r="F78" s="256"/>
      <c r="G78" s="90"/>
      <c r="H78" s="254"/>
    </row>
    <row r="79" spans="1:8" ht="249">
      <c r="A79" s="254">
        <v>4</v>
      </c>
      <c r="B79" s="330" t="s">
        <v>759</v>
      </c>
      <c r="C79" s="254">
        <v>35</v>
      </c>
      <c r="D79" s="348" t="s">
        <v>760</v>
      </c>
      <c r="E79" s="357"/>
      <c r="F79" s="256"/>
      <c r="G79" s="90"/>
      <c r="H79" s="254"/>
    </row>
    <row r="80" spans="1:8" ht="140.25">
      <c r="A80" s="254">
        <v>5</v>
      </c>
      <c r="B80" s="330" t="s">
        <v>761</v>
      </c>
      <c r="C80" s="254">
        <v>20</v>
      </c>
      <c r="D80" s="333" t="s">
        <v>762</v>
      </c>
      <c r="E80" s="357"/>
      <c r="F80" s="256"/>
      <c r="G80" s="90"/>
      <c r="H80" s="254"/>
    </row>
    <row r="81" spans="1:8" ht="296.25">
      <c r="A81" s="254">
        <v>6</v>
      </c>
      <c r="B81" s="330" t="s">
        <v>763</v>
      </c>
      <c r="C81" s="254">
        <v>30</v>
      </c>
      <c r="D81" s="333" t="s">
        <v>764</v>
      </c>
      <c r="E81" s="357"/>
      <c r="F81" s="256"/>
      <c r="G81" s="90"/>
      <c r="H81" s="254"/>
    </row>
    <row r="82" spans="1:8" ht="15.75" thickBot="1">
      <c r="A82" s="313">
        <v>7</v>
      </c>
      <c r="B82" s="349" t="s">
        <v>155</v>
      </c>
      <c r="C82" s="313">
        <v>5</v>
      </c>
      <c r="D82" s="348" t="s">
        <v>229</v>
      </c>
      <c r="E82" s="358"/>
      <c r="F82" s="329"/>
      <c r="G82" s="90"/>
      <c r="H82" s="254"/>
    </row>
    <row r="83" spans="1:9" ht="14.25" customHeight="1" thickTop="1">
      <c r="A83" s="572" t="s">
        <v>45</v>
      </c>
      <c r="B83" s="572"/>
      <c r="C83" s="572"/>
      <c r="D83" s="572"/>
      <c r="E83" s="96">
        <f>MIN(100,IF($E$76+$E$82&gt;100,100,$E$76+$E$77+$E$78+$E$79+$E$80+$E$81+$E$82))</f>
        <v>0</v>
      </c>
      <c r="F83" s="96">
        <f>MIN(100,IF($F$76+$F$82&gt;100,100,$F$76+$F$77+$F$78+$F$79+$F$80+$F$81+$F$82))</f>
        <v>0</v>
      </c>
      <c r="G83" s="90"/>
      <c r="H83" s="90"/>
      <c r="I83" s="343"/>
    </row>
    <row r="84" spans="1:8" ht="13.5" customHeight="1">
      <c r="A84" s="572" t="s">
        <v>93</v>
      </c>
      <c r="B84" s="572"/>
      <c r="C84" s="572"/>
      <c r="D84" s="572"/>
      <c r="E84" s="98">
        <f>$E$83*$C$74</f>
        <v>0</v>
      </c>
      <c r="F84" s="98">
        <f>$F$83*$C$74</f>
        <v>0</v>
      </c>
      <c r="G84" s="90"/>
      <c r="H84" s="90"/>
    </row>
    <row r="85" ht="15.75" thickBot="1"/>
    <row r="86" spans="1:8" ht="16.5" thickBot="1" thickTop="1">
      <c r="A86" s="79" t="s">
        <v>47</v>
      </c>
      <c r="B86" s="325"/>
      <c r="C86" s="81"/>
      <c r="D86" s="326" t="s">
        <v>733</v>
      </c>
      <c r="E86" s="83"/>
      <c r="F86" s="83"/>
      <c r="G86" s="83"/>
      <c r="H86" s="83"/>
    </row>
    <row r="87" spans="1:8" ht="63" thickBot="1" thickTop="1">
      <c r="A87" s="252" t="s">
        <v>5</v>
      </c>
      <c r="B87" s="252" t="s">
        <v>6</v>
      </c>
      <c r="C87" s="253" t="s">
        <v>7</v>
      </c>
      <c r="D87" s="327" t="s">
        <v>8</v>
      </c>
      <c r="E87" s="86" t="s">
        <v>118</v>
      </c>
      <c r="F87" s="87" t="s">
        <v>119</v>
      </c>
      <c r="G87" s="87" t="s">
        <v>788</v>
      </c>
      <c r="H87" s="302" t="s">
        <v>789</v>
      </c>
    </row>
    <row r="88" spans="1:8" ht="63" thickTop="1">
      <c r="A88" s="254">
        <v>1</v>
      </c>
      <c r="B88" s="334" t="s">
        <v>765</v>
      </c>
      <c r="C88" s="254">
        <v>30</v>
      </c>
      <c r="D88" s="333" t="s">
        <v>766</v>
      </c>
      <c r="E88" s="359"/>
      <c r="F88" s="316"/>
      <c r="G88" s="303"/>
      <c r="H88" s="303"/>
    </row>
    <row r="89" spans="1:8" ht="186.75">
      <c r="A89" s="254">
        <v>2</v>
      </c>
      <c r="B89" s="334" t="s">
        <v>767</v>
      </c>
      <c r="C89" s="254">
        <v>30</v>
      </c>
      <c r="D89" s="338" t="s">
        <v>768</v>
      </c>
      <c r="E89" s="354"/>
      <c r="F89" s="316"/>
      <c r="G89" s="303"/>
      <c r="H89" s="303"/>
    </row>
    <row r="90" spans="1:8" ht="264.75">
      <c r="A90" s="254">
        <v>3</v>
      </c>
      <c r="B90" s="334" t="s">
        <v>769</v>
      </c>
      <c r="C90" s="313">
        <v>25</v>
      </c>
      <c r="D90" s="333" t="s">
        <v>770</v>
      </c>
      <c r="E90" s="354"/>
      <c r="F90" s="316"/>
      <c r="G90" s="303"/>
      <c r="H90" s="303"/>
    </row>
    <row r="91" spans="1:8" ht="108.75">
      <c r="A91" s="254">
        <v>4</v>
      </c>
      <c r="B91" s="334" t="s">
        <v>771</v>
      </c>
      <c r="C91" s="254">
        <v>30</v>
      </c>
      <c r="D91" s="338" t="s">
        <v>772</v>
      </c>
      <c r="E91" s="354"/>
      <c r="F91" s="316"/>
      <c r="G91" s="303"/>
      <c r="H91" s="303"/>
    </row>
    <row r="92" spans="1:8" ht="218.25">
      <c r="A92" s="254">
        <v>5</v>
      </c>
      <c r="B92" s="334" t="s">
        <v>773</v>
      </c>
      <c r="C92" s="254">
        <v>30</v>
      </c>
      <c r="D92" s="350" t="s">
        <v>774</v>
      </c>
      <c r="E92" s="354"/>
      <c r="F92" s="316"/>
      <c r="G92" s="303"/>
      <c r="H92" s="303"/>
    </row>
    <row r="93" spans="1:8" ht="15.75" thickBot="1">
      <c r="A93" s="313">
        <v>6</v>
      </c>
      <c r="B93" s="351" t="s">
        <v>155</v>
      </c>
      <c r="C93" s="313">
        <v>5</v>
      </c>
      <c r="D93" s="350" t="s">
        <v>229</v>
      </c>
      <c r="E93" s="355"/>
      <c r="F93" s="347"/>
      <c r="G93" s="303"/>
      <c r="H93" s="303"/>
    </row>
    <row r="94" spans="1:9" ht="14.25" customHeight="1" thickTop="1">
      <c r="A94" s="572" t="s">
        <v>45</v>
      </c>
      <c r="B94" s="572"/>
      <c r="C94" s="572"/>
      <c r="D94" s="572"/>
      <c r="E94" s="96">
        <f>MIN(100,IF($E$88+$E$93&gt;100,100,$E$88+$E$89+$E$90+$E$91+$E$92+$E$93))</f>
        <v>0</v>
      </c>
      <c r="F94" s="96">
        <f>MIN(100,IF($F$88+$F$93&gt;100,100,$F$88+$F$89+$F$90+$F$91+$F$92+$F$93))</f>
        <v>0</v>
      </c>
      <c r="G94" s="90"/>
      <c r="H94" s="90"/>
      <c r="I94" s="343"/>
    </row>
    <row r="95" spans="1:8" ht="13.5" customHeight="1">
      <c r="A95" s="572" t="s">
        <v>94</v>
      </c>
      <c r="B95" s="572"/>
      <c r="C95" s="572"/>
      <c r="D95" s="572"/>
      <c r="E95" s="98">
        <f>$E$94*$C$86</f>
        <v>0</v>
      </c>
      <c r="F95" s="98">
        <f>$F$94*$C$86</f>
        <v>0</v>
      </c>
      <c r="G95" s="90"/>
      <c r="H95" s="90"/>
    </row>
    <row r="96" ht="15.75" thickBot="1"/>
    <row r="97" spans="1:8" ht="16.5" thickBot="1" thickTop="1">
      <c r="A97" s="79" t="s">
        <v>68</v>
      </c>
      <c r="B97" s="325"/>
      <c r="C97" s="81"/>
      <c r="D97" s="326" t="s">
        <v>733</v>
      </c>
      <c r="E97" s="83"/>
      <c r="F97" s="83"/>
      <c r="G97" s="83"/>
      <c r="H97" s="83"/>
    </row>
    <row r="98" spans="1:8" ht="63" thickBot="1" thickTop="1">
      <c r="A98" s="252" t="s">
        <v>5</v>
      </c>
      <c r="B98" s="252" t="s">
        <v>6</v>
      </c>
      <c r="C98" s="253" t="s">
        <v>7</v>
      </c>
      <c r="D98" s="85" t="s">
        <v>8</v>
      </c>
      <c r="E98" s="86" t="s">
        <v>118</v>
      </c>
      <c r="F98" s="87" t="s">
        <v>119</v>
      </c>
      <c r="G98" s="87" t="s">
        <v>788</v>
      </c>
      <c r="H98" s="302" t="s">
        <v>789</v>
      </c>
    </row>
    <row r="99" spans="1:8" ht="93.75" thickTop="1">
      <c r="A99" s="254">
        <v>1</v>
      </c>
      <c r="B99" s="334" t="s">
        <v>775</v>
      </c>
      <c r="C99" s="254">
        <v>30</v>
      </c>
      <c r="D99" s="338" t="s">
        <v>776</v>
      </c>
      <c r="E99" s="359"/>
      <c r="F99" s="316"/>
      <c r="G99" s="303"/>
      <c r="H99" s="303"/>
    </row>
    <row r="100" spans="1:8" ht="78">
      <c r="A100" s="254">
        <v>2</v>
      </c>
      <c r="B100" s="334" t="s">
        <v>777</v>
      </c>
      <c r="C100" s="254">
        <v>30</v>
      </c>
      <c r="D100" s="338" t="s">
        <v>778</v>
      </c>
      <c r="E100" s="354"/>
      <c r="F100" s="316"/>
      <c r="G100" s="303"/>
      <c r="H100" s="303"/>
    </row>
    <row r="101" spans="1:8" ht="296.25">
      <c r="A101" s="254">
        <v>3</v>
      </c>
      <c r="B101" s="334" t="s">
        <v>779</v>
      </c>
      <c r="C101" s="313">
        <v>25</v>
      </c>
      <c r="D101" s="338" t="s">
        <v>780</v>
      </c>
      <c r="E101" s="354"/>
      <c r="F101" s="316"/>
      <c r="G101" s="303"/>
      <c r="H101" s="303"/>
    </row>
    <row r="102" spans="1:8" ht="171">
      <c r="A102" s="254">
        <v>4</v>
      </c>
      <c r="B102" s="334" t="s">
        <v>781</v>
      </c>
      <c r="C102" s="254">
        <v>30</v>
      </c>
      <c r="D102" s="338" t="s">
        <v>782</v>
      </c>
      <c r="E102" s="354"/>
      <c r="F102" s="316"/>
      <c r="G102" s="303"/>
      <c r="H102" s="303"/>
    </row>
    <row r="103" spans="1:8" ht="249">
      <c r="A103" s="254">
        <v>5</v>
      </c>
      <c r="B103" s="334" t="s">
        <v>783</v>
      </c>
      <c r="C103" s="254">
        <v>30</v>
      </c>
      <c r="D103" s="338" t="s">
        <v>784</v>
      </c>
      <c r="E103" s="354"/>
      <c r="F103" s="316"/>
      <c r="G103" s="303"/>
      <c r="H103" s="303"/>
    </row>
    <row r="104" spans="1:8" ht="15.75" thickBot="1">
      <c r="A104" s="313">
        <v>6</v>
      </c>
      <c r="B104" s="351" t="s">
        <v>155</v>
      </c>
      <c r="C104" s="313">
        <v>5</v>
      </c>
      <c r="D104" s="350" t="s">
        <v>229</v>
      </c>
      <c r="E104" s="355"/>
      <c r="F104" s="347"/>
      <c r="G104" s="303"/>
      <c r="H104" s="303"/>
    </row>
    <row r="105" spans="1:9" ht="14.25" customHeight="1" thickTop="1">
      <c r="A105" s="572" t="s">
        <v>45</v>
      </c>
      <c r="B105" s="572"/>
      <c r="C105" s="572"/>
      <c r="D105" s="572"/>
      <c r="E105" s="96">
        <f>MIN(100,IF($E$99+$E$104&gt;100,100,$E$99+$E$100+$E$101+$E$102+$E$103+$E$104))</f>
        <v>0</v>
      </c>
      <c r="F105" s="96">
        <f>MIN(100,IF($F$99+$F$104&gt;100,100,$F$99+$F$100+$F$101+$F$102+$F$103+$F$104))</f>
        <v>0</v>
      </c>
      <c r="G105" s="90"/>
      <c r="H105" s="90"/>
      <c r="I105" s="343"/>
    </row>
    <row r="106" spans="1:8" ht="13.5" customHeight="1">
      <c r="A106" s="572" t="s">
        <v>95</v>
      </c>
      <c r="B106" s="572"/>
      <c r="C106" s="572"/>
      <c r="D106" s="572"/>
      <c r="E106" s="98">
        <f>$E$105*$C$97</f>
        <v>0</v>
      </c>
      <c r="F106" s="98">
        <f>$F$105*$C$97</f>
        <v>0</v>
      </c>
      <c r="G106" s="90"/>
      <c r="H106" s="90"/>
    </row>
    <row r="108" spans="1:8" ht="41.25" customHeight="1">
      <c r="A108" s="249" t="s">
        <v>96</v>
      </c>
      <c r="B108" s="249" t="s">
        <v>97</v>
      </c>
      <c r="C108" s="246" t="s">
        <v>98</v>
      </c>
      <c r="D108" s="249" t="s">
        <v>99</v>
      </c>
      <c r="E108" s="593" t="s">
        <v>100</v>
      </c>
      <c r="F108" s="593"/>
      <c r="G108" s="583" t="s">
        <v>101</v>
      </c>
      <c r="H108" s="583"/>
    </row>
    <row r="109" spans="1:8" ht="42.75" customHeight="1">
      <c r="A109" s="90" t="s">
        <v>102</v>
      </c>
      <c r="B109" s="90"/>
      <c r="C109" s="289">
        <f>B109*0.1</f>
        <v>0</v>
      </c>
      <c r="D109" s="291">
        <f>$C109/3</f>
        <v>0</v>
      </c>
      <c r="E109" s="621">
        <f>$C109/3</f>
        <v>0</v>
      </c>
      <c r="F109" s="621"/>
      <c r="G109" s="621">
        <f>$C109/3</f>
        <v>0</v>
      </c>
      <c r="H109" s="621"/>
    </row>
    <row r="111" spans="1:8" ht="42" customHeight="1">
      <c r="A111" s="249" t="s">
        <v>96</v>
      </c>
      <c r="B111" s="249" t="s">
        <v>97</v>
      </c>
      <c r="C111" s="247" t="s">
        <v>103</v>
      </c>
      <c r="D111" s="249" t="s">
        <v>104</v>
      </c>
      <c r="E111" s="593" t="s">
        <v>105</v>
      </c>
      <c r="F111" s="593"/>
      <c r="G111" s="583" t="s">
        <v>106</v>
      </c>
      <c r="H111" s="583"/>
    </row>
    <row r="112" spans="1:8" ht="30.75">
      <c r="A112" s="90" t="s">
        <v>169</v>
      </c>
      <c r="B112" s="90"/>
      <c r="C112" s="289">
        <f>B112*0.05</f>
        <v>0</v>
      </c>
      <c r="D112" s="291">
        <f>$C112/3</f>
        <v>0</v>
      </c>
      <c r="E112" s="621">
        <f>$C112/3</f>
        <v>0</v>
      </c>
      <c r="F112" s="621"/>
      <c r="G112" s="621">
        <f>$C112/3</f>
        <v>0</v>
      </c>
      <c r="H112" s="621"/>
    </row>
    <row r="114" spans="1:8" ht="15">
      <c r="A114" s="624" t="s">
        <v>107</v>
      </c>
      <c r="B114" s="624"/>
      <c r="C114" s="624"/>
      <c r="D114" s="624"/>
      <c r="E114" s="624"/>
      <c r="F114" s="624"/>
      <c r="G114" s="624"/>
      <c r="H114" s="624"/>
    </row>
    <row r="115" spans="1:8" ht="33" customHeight="1">
      <c r="A115" s="590" t="s">
        <v>108</v>
      </c>
      <c r="B115" s="590"/>
      <c r="C115" s="590"/>
      <c r="D115" s="590"/>
      <c r="E115" s="590"/>
      <c r="F115" s="248" t="s">
        <v>9</v>
      </c>
      <c r="G115" s="248" t="s">
        <v>170</v>
      </c>
      <c r="H115" s="248" t="s">
        <v>109</v>
      </c>
    </row>
    <row r="116" spans="1:8" ht="27.75" customHeight="1">
      <c r="A116" s="572" t="s">
        <v>739</v>
      </c>
      <c r="B116" s="572"/>
      <c r="C116" s="572"/>
      <c r="D116" s="572"/>
      <c r="E116" s="572"/>
      <c r="F116" s="298">
        <f>$E$21+$A$71+$E$84+$D$109+$D$112</f>
        <v>0</v>
      </c>
      <c r="G116" s="298">
        <f>$F$21+$A$71+$E$84+$D$109+$D$112</f>
        <v>0</v>
      </c>
      <c r="H116" s="90"/>
    </row>
    <row r="117" spans="1:8" ht="27.75" customHeight="1">
      <c r="A117" s="572" t="s">
        <v>740</v>
      </c>
      <c r="B117" s="572"/>
      <c r="C117" s="572"/>
      <c r="D117" s="572"/>
      <c r="E117" s="572"/>
      <c r="F117" s="298">
        <f>$E$36+$C$71+$E$95+$E$109+$E$112</f>
        <v>0</v>
      </c>
      <c r="G117" s="298">
        <f>$F$36+$C$72+$F$95+$E$109+$E$112</f>
        <v>0</v>
      </c>
      <c r="H117" s="90"/>
    </row>
    <row r="118" spans="1:8" ht="27.75" customHeight="1">
      <c r="A118" s="572" t="s">
        <v>741</v>
      </c>
      <c r="B118" s="572"/>
      <c r="C118" s="572"/>
      <c r="D118" s="572"/>
      <c r="E118" s="572"/>
      <c r="F118" s="298">
        <f>$E$48+$E$71+$E$106+$G$109+$G$112</f>
        <v>0</v>
      </c>
      <c r="G118" s="298">
        <f>$F$48+$E$72+$F$106+$G$109+$G$112</f>
        <v>0</v>
      </c>
      <c r="H118" s="90"/>
    </row>
    <row r="119" spans="1:8" ht="23.25" customHeight="1">
      <c r="A119" s="572" t="s">
        <v>113</v>
      </c>
      <c r="B119" s="572"/>
      <c r="C119" s="572"/>
      <c r="D119" s="572"/>
      <c r="E119" s="572"/>
      <c r="F119" s="298">
        <f>SUM(F116:F118)</f>
        <v>0</v>
      </c>
      <c r="G119" s="298">
        <f>SUM(G116:G118)</f>
        <v>0</v>
      </c>
      <c r="H119" s="90"/>
    </row>
    <row r="121" s="235" customFormat="1" ht="21">
      <c r="A121" s="235" t="s">
        <v>707</v>
      </c>
    </row>
  </sheetData>
  <sheetProtection/>
  <mergeCells count="50">
    <mergeCell ref="A116:E116"/>
    <mergeCell ref="A117:E117"/>
    <mergeCell ref="A118:E118"/>
    <mergeCell ref="A119:E119"/>
    <mergeCell ref="E111:F111"/>
    <mergeCell ref="G111:H111"/>
    <mergeCell ref="E112:F112"/>
    <mergeCell ref="G112:H112"/>
    <mergeCell ref="A114:H114"/>
    <mergeCell ref="A115:E115"/>
    <mergeCell ref="A105:D105"/>
    <mergeCell ref="A106:D106"/>
    <mergeCell ref="E108:F108"/>
    <mergeCell ref="G108:H108"/>
    <mergeCell ref="E109:F109"/>
    <mergeCell ref="G109:H109"/>
    <mergeCell ref="A95:D95"/>
    <mergeCell ref="A69:D69"/>
    <mergeCell ref="A70:B70"/>
    <mergeCell ref="C70:D70"/>
    <mergeCell ref="E70:H70"/>
    <mergeCell ref="A71:B71"/>
    <mergeCell ref="C71:D71"/>
    <mergeCell ref="E71:H71"/>
    <mergeCell ref="A73:H73"/>
    <mergeCell ref="F74:G74"/>
    <mergeCell ref="A83:D83"/>
    <mergeCell ref="A84:D84"/>
    <mergeCell ref="A94:D94"/>
    <mergeCell ref="A72:B72"/>
    <mergeCell ref="C72:D72"/>
    <mergeCell ref="E72:H72"/>
    <mergeCell ref="A68:D68"/>
    <mergeCell ref="A20:D20"/>
    <mergeCell ref="A21:D21"/>
    <mergeCell ref="A35:D35"/>
    <mergeCell ref="A36:D36"/>
    <mergeCell ref="A47:D47"/>
    <mergeCell ref="A48:D48"/>
    <mergeCell ref="A50:H50"/>
    <mergeCell ref="A53:A57"/>
    <mergeCell ref="C53:C57"/>
    <mergeCell ref="A59:A66"/>
    <mergeCell ref="C59:C66"/>
    <mergeCell ref="A1:H1"/>
    <mergeCell ref="A2:H2"/>
    <mergeCell ref="F3:G3"/>
    <mergeCell ref="A14:A19"/>
    <mergeCell ref="C14:C19"/>
    <mergeCell ref="H14:H19"/>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7.xml><?xml version="1.0" encoding="utf-8"?>
<worksheet xmlns="http://schemas.openxmlformats.org/spreadsheetml/2006/main" xmlns:r="http://schemas.openxmlformats.org/officeDocument/2006/relationships">
  <sheetPr>
    <tabColor theme="9" tint="-0.4999699890613556"/>
  </sheetPr>
  <dimension ref="A1:H118"/>
  <sheetViews>
    <sheetView zoomScale="90" zoomScaleNormal="90" zoomScalePageLayoutView="0" workbookViewId="0" topLeftCell="A79">
      <selection activeCell="G27" sqref="G27"/>
    </sheetView>
  </sheetViews>
  <sheetFormatPr defaultColWidth="10.625" defaultRowHeight="16.5"/>
  <cols>
    <col min="1" max="1" width="12.375" style="312" customWidth="1"/>
    <col min="2" max="2" width="29.375" style="312" customWidth="1"/>
    <col min="3" max="3" width="9.125" style="312" customWidth="1"/>
    <col min="4" max="4" width="58.375" style="312" customWidth="1"/>
    <col min="5" max="8" width="7.625" style="312" customWidth="1"/>
    <col min="9" max="9" width="10.625" style="312" customWidth="1"/>
    <col min="10" max="16384" width="10.625" style="312" customWidth="1"/>
  </cols>
  <sheetData>
    <row r="1" spans="1:8" ht="43.5" customHeight="1">
      <c r="A1" s="568" t="s">
        <v>969</v>
      </c>
      <c r="B1" s="569"/>
      <c r="C1" s="569"/>
      <c r="D1" s="569"/>
      <c r="E1" s="569"/>
      <c r="F1" s="569"/>
      <c r="G1" s="569"/>
      <c r="H1" s="569"/>
    </row>
    <row r="2" spans="1:8" ht="21" customHeight="1" thickBot="1">
      <c r="A2" s="570" t="s">
        <v>585</v>
      </c>
      <c r="B2" s="570"/>
      <c r="C2" s="570"/>
      <c r="D2" s="570"/>
      <c r="E2" s="570"/>
      <c r="F2" s="570"/>
      <c r="G2" s="570"/>
      <c r="H2" s="570"/>
    </row>
    <row r="3" spans="1:8" ht="33.75" customHeight="1" thickBot="1" thickTop="1">
      <c r="A3" s="79" t="s">
        <v>2</v>
      </c>
      <c r="B3" s="80"/>
      <c r="C3" s="81"/>
      <c r="D3" s="322" t="s">
        <v>116</v>
      </c>
      <c r="E3" s="83"/>
      <c r="F3" s="571" t="s">
        <v>713</v>
      </c>
      <c r="G3" s="571"/>
      <c r="H3" s="84">
        <f>$C$3+$C$23+$C$38</f>
        <v>0</v>
      </c>
    </row>
    <row r="4" spans="1:8" ht="63" thickBot="1" thickTop="1">
      <c r="A4" s="252" t="s">
        <v>5</v>
      </c>
      <c r="B4" s="252" t="s">
        <v>6</v>
      </c>
      <c r="C4" s="253" t="s">
        <v>7</v>
      </c>
      <c r="D4" s="85" t="s">
        <v>8</v>
      </c>
      <c r="E4" s="86" t="s">
        <v>118</v>
      </c>
      <c r="F4" s="87" t="s">
        <v>119</v>
      </c>
      <c r="G4" s="87" t="s">
        <v>801</v>
      </c>
      <c r="H4" s="302" t="s">
        <v>803</v>
      </c>
    </row>
    <row r="5" spans="1:8" ht="54" customHeight="1" thickTop="1">
      <c r="A5" s="254">
        <v>1</v>
      </c>
      <c r="B5" s="88" t="s">
        <v>13</v>
      </c>
      <c r="C5" s="254">
        <v>30</v>
      </c>
      <c r="D5" s="544" t="s">
        <v>980</v>
      </c>
      <c r="E5" s="255"/>
      <c r="F5" s="256"/>
      <c r="G5" s="90"/>
      <c r="H5" s="254"/>
    </row>
    <row r="6" spans="1:8" ht="102.75" customHeight="1">
      <c r="A6" s="254">
        <v>2</v>
      </c>
      <c r="B6" s="91" t="s">
        <v>15</v>
      </c>
      <c r="C6" s="254">
        <v>25</v>
      </c>
      <c r="D6" s="545" t="s">
        <v>122</v>
      </c>
      <c r="E6" s="258"/>
      <c r="F6" s="256"/>
      <c r="G6" s="90"/>
      <c r="H6" s="254"/>
    </row>
    <row r="7" spans="1:8" ht="69" customHeight="1">
      <c r="A7" s="254">
        <v>3</v>
      </c>
      <c r="B7" s="88" t="s">
        <v>17</v>
      </c>
      <c r="C7" s="254">
        <v>20</v>
      </c>
      <c r="D7" s="545" t="s">
        <v>714</v>
      </c>
      <c r="E7" s="258"/>
      <c r="F7" s="256"/>
      <c r="G7" s="90"/>
      <c r="H7" s="254"/>
    </row>
    <row r="8" spans="1:8" ht="135" customHeight="1">
      <c r="A8" s="254">
        <v>4</v>
      </c>
      <c r="B8" s="88" t="s">
        <v>19</v>
      </c>
      <c r="C8" s="254">
        <v>30</v>
      </c>
      <c r="D8" s="545" t="s">
        <v>20</v>
      </c>
      <c r="E8" s="258"/>
      <c r="F8" s="256"/>
      <c r="G8" s="90"/>
      <c r="H8" s="254"/>
    </row>
    <row r="9" spans="1:8" ht="69" customHeight="1">
      <c r="A9" s="254">
        <v>5</v>
      </c>
      <c r="B9" s="88" t="s">
        <v>21</v>
      </c>
      <c r="C9" s="90">
        <v>10</v>
      </c>
      <c r="D9" s="545" t="s">
        <v>201</v>
      </c>
      <c r="E9" s="258"/>
      <c r="F9" s="256"/>
      <c r="G9" s="90"/>
      <c r="H9" s="254"/>
    </row>
    <row r="10" spans="1:8" ht="102.75" customHeight="1">
      <c r="A10" s="254">
        <v>6</v>
      </c>
      <c r="B10" s="88" t="s">
        <v>23</v>
      </c>
      <c r="C10" s="254">
        <v>10</v>
      </c>
      <c r="D10" s="545" t="s">
        <v>126</v>
      </c>
      <c r="E10" s="258"/>
      <c r="F10" s="256"/>
      <c r="G10" s="90"/>
      <c r="H10" s="254"/>
    </row>
    <row r="11" spans="1:8" ht="66.75" customHeight="1">
      <c r="A11" s="254">
        <v>7</v>
      </c>
      <c r="B11" s="93" t="s">
        <v>25</v>
      </c>
      <c r="C11" s="254">
        <v>5</v>
      </c>
      <c r="D11" s="545" t="s">
        <v>171</v>
      </c>
      <c r="E11" s="258"/>
      <c r="F11" s="256"/>
      <c r="G11" s="90"/>
      <c r="H11" s="254"/>
    </row>
    <row r="12" spans="1:8" ht="66" customHeight="1">
      <c r="A12" s="254">
        <v>8</v>
      </c>
      <c r="B12" s="88" t="s">
        <v>27</v>
      </c>
      <c r="C12" s="254">
        <v>10</v>
      </c>
      <c r="D12" s="545" t="s">
        <v>715</v>
      </c>
      <c r="E12" s="258"/>
      <c r="F12" s="256"/>
      <c r="G12" s="90"/>
      <c r="H12" s="254"/>
    </row>
    <row r="13" spans="1:8" ht="84.75" customHeight="1">
      <c r="A13" s="254">
        <v>9</v>
      </c>
      <c r="B13" s="88" t="s">
        <v>970</v>
      </c>
      <c r="C13" s="254">
        <v>10</v>
      </c>
      <c r="D13" s="545" t="s">
        <v>172</v>
      </c>
      <c r="E13" s="258"/>
      <c r="F13" s="256"/>
      <c r="G13" s="90"/>
      <c r="H13" s="254"/>
    </row>
    <row r="14" spans="1:8" ht="21.75" customHeight="1">
      <c r="A14" s="615">
        <v>10</v>
      </c>
      <c r="B14" s="303" t="s">
        <v>31</v>
      </c>
      <c r="C14" s="615" t="s">
        <v>32</v>
      </c>
      <c r="D14" s="546" t="s">
        <v>33</v>
      </c>
      <c r="E14" s="262"/>
      <c r="F14" s="263"/>
      <c r="G14" s="95"/>
      <c r="H14" s="572" t="s">
        <v>805</v>
      </c>
    </row>
    <row r="15" spans="1:8" ht="66.75" customHeight="1">
      <c r="A15" s="615"/>
      <c r="B15" s="93" t="s">
        <v>35</v>
      </c>
      <c r="C15" s="615"/>
      <c r="D15" s="546" t="s">
        <v>36</v>
      </c>
      <c r="E15" s="262"/>
      <c r="F15" s="263"/>
      <c r="G15" s="95"/>
      <c r="H15" s="572"/>
    </row>
    <row r="16" spans="1:8" ht="54" customHeight="1">
      <c r="A16" s="615"/>
      <c r="B16" s="93" t="s">
        <v>37</v>
      </c>
      <c r="C16" s="615"/>
      <c r="D16" s="546" t="s">
        <v>38</v>
      </c>
      <c r="E16" s="262"/>
      <c r="F16" s="263"/>
      <c r="G16" s="95"/>
      <c r="H16" s="572"/>
    </row>
    <row r="17" spans="1:8" ht="30.75">
      <c r="A17" s="615"/>
      <c r="B17" s="93" t="s">
        <v>39</v>
      </c>
      <c r="C17" s="615"/>
      <c r="D17" s="546" t="s">
        <v>40</v>
      </c>
      <c r="E17" s="262"/>
      <c r="F17" s="263"/>
      <c r="G17" s="95"/>
      <c r="H17" s="572"/>
    </row>
    <row r="18" spans="1:8" ht="46.5">
      <c r="A18" s="615"/>
      <c r="B18" s="93" t="s">
        <v>41</v>
      </c>
      <c r="C18" s="615"/>
      <c r="D18" s="546" t="s">
        <v>42</v>
      </c>
      <c r="E18" s="262"/>
      <c r="F18" s="263"/>
      <c r="G18" s="95"/>
      <c r="H18" s="572"/>
    </row>
    <row r="19" spans="1:8" ht="48" customHeight="1" thickBot="1">
      <c r="A19" s="615"/>
      <c r="B19" s="88" t="s">
        <v>43</v>
      </c>
      <c r="C19" s="615"/>
      <c r="D19" s="546" t="s">
        <v>752</v>
      </c>
      <c r="E19" s="264"/>
      <c r="F19" s="263"/>
      <c r="G19" s="95"/>
      <c r="H19" s="572"/>
    </row>
    <row r="20" spans="1:8" ht="15.75" thickTop="1">
      <c r="A20" s="572" t="s">
        <v>45</v>
      </c>
      <c r="B20" s="572"/>
      <c r="C20" s="572"/>
      <c r="D20" s="572"/>
      <c r="E20" s="96">
        <f>MIN(100,IF($E$5+$E$19&gt;100,100,$E$5+$E$6+$E$7+$E$8+$E$9+$E$10+$E$11+$E$12+$E$13+$E$14+$E$15+$E$16+$E$17+$E$18+$E$19))</f>
        <v>0</v>
      </c>
      <c r="F20" s="97">
        <f>MIN(100,IF($F$5+$F$19&gt;100,100,$F$5+$F$6+$F$7+$F$8+$F$9+$F$10+$F$11+$F$12+$F$13+$F$14+$F$15+$F$16+$F$17+$F$18+$F$19))</f>
        <v>0</v>
      </c>
      <c r="G20" s="90"/>
      <c r="H20" s="90"/>
    </row>
    <row r="21" spans="1:8" ht="15">
      <c r="A21" s="572" t="s">
        <v>46</v>
      </c>
      <c r="B21" s="572"/>
      <c r="C21" s="572"/>
      <c r="D21" s="572"/>
      <c r="E21" s="98">
        <f>$E$20*$C$3</f>
        <v>0</v>
      </c>
      <c r="F21" s="98">
        <f>$F$20*$C$3</f>
        <v>0</v>
      </c>
      <c r="G21" s="90"/>
      <c r="H21" s="90"/>
    </row>
    <row r="22" ht="15.75" thickBot="1"/>
    <row r="23" spans="1:8" ht="21" customHeight="1" thickBot="1" thickTop="1">
      <c r="A23" s="79" t="s">
        <v>47</v>
      </c>
      <c r="B23" s="80"/>
      <c r="C23" s="81"/>
      <c r="D23" s="322" t="s">
        <v>116</v>
      </c>
      <c r="E23" s="83"/>
      <c r="F23" s="83"/>
      <c r="G23" s="83"/>
      <c r="H23" s="83"/>
    </row>
    <row r="24" spans="1:8" ht="63" thickBot="1" thickTop="1">
      <c r="A24" s="252" t="s">
        <v>5</v>
      </c>
      <c r="B24" s="252" t="s">
        <v>6</v>
      </c>
      <c r="C24" s="253" t="s">
        <v>7</v>
      </c>
      <c r="D24" s="85" t="s">
        <v>8</v>
      </c>
      <c r="E24" s="86" t="s">
        <v>118</v>
      </c>
      <c r="F24" s="87" t="s">
        <v>119</v>
      </c>
      <c r="G24" s="87" t="s">
        <v>652</v>
      </c>
      <c r="H24" s="302" t="s">
        <v>802</v>
      </c>
    </row>
    <row r="25" spans="1:8" ht="54" customHeight="1" thickTop="1">
      <c r="A25" s="254">
        <v>1</v>
      </c>
      <c r="B25" s="303" t="s">
        <v>48</v>
      </c>
      <c r="C25" s="303">
        <v>20</v>
      </c>
      <c r="D25" s="99" t="s">
        <v>130</v>
      </c>
      <c r="E25" s="315"/>
      <c r="F25" s="316"/>
      <c r="G25" s="303"/>
      <c r="H25" s="303"/>
    </row>
    <row r="26" spans="1:8" ht="58.5" customHeight="1">
      <c r="A26" s="254">
        <v>2</v>
      </c>
      <c r="B26" s="93" t="s">
        <v>50</v>
      </c>
      <c r="C26" s="303">
        <v>20</v>
      </c>
      <c r="D26" s="99" t="s">
        <v>130</v>
      </c>
      <c r="E26" s="317"/>
      <c r="F26" s="316"/>
      <c r="G26" s="303"/>
      <c r="H26" s="303"/>
    </row>
    <row r="27" spans="1:8" ht="254.25" customHeight="1">
      <c r="A27" s="254">
        <v>3</v>
      </c>
      <c r="B27" s="303" t="s">
        <v>51</v>
      </c>
      <c r="C27" s="303">
        <v>20</v>
      </c>
      <c r="D27" s="265" t="s">
        <v>131</v>
      </c>
      <c r="E27" s="317"/>
      <c r="F27" s="316"/>
      <c r="G27" s="303"/>
      <c r="H27" s="303"/>
    </row>
    <row r="28" spans="1:8" ht="179.25" customHeight="1">
      <c r="A28" s="254">
        <v>4</v>
      </c>
      <c r="B28" s="93" t="s">
        <v>53</v>
      </c>
      <c r="C28" s="303">
        <v>20</v>
      </c>
      <c r="D28" s="99" t="s">
        <v>971</v>
      </c>
      <c r="E28" s="317"/>
      <c r="F28" s="316"/>
      <c r="G28" s="303"/>
      <c r="H28" s="303"/>
    </row>
    <row r="29" spans="1:8" ht="57" customHeight="1">
      <c r="A29" s="254">
        <v>5</v>
      </c>
      <c r="B29" s="303" t="s">
        <v>55</v>
      </c>
      <c r="C29" s="303">
        <v>20</v>
      </c>
      <c r="D29" s="99" t="s">
        <v>132</v>
      </c>
      <c r="E29" s="317"/>
      <c r="F29" s="316"/>
      <c r="G29" s="303"/>
      <c r="H29" s="303"/>
    </row>
    <row r="30" spans="1:8" ht="78">
      <c r="A30" s="254">
        <v>6</v>
      </c>
      <c r="B30" s="93" t="s">
        <v>133</v>
      </c>
      <c r="C30" s="303">
        <v>20</v>
      </c>
      <c r="D30" s="99" t="s">
        <v>173</v>
      </c>
      <c r="E30" s="317"/>
      <c r="F30" s="316"/>
      <c r="G30" s="303"/>
      <c r="H30" s="93" t="s">
        <v>59</v>
      </c>
    </row>
    <row r="31" spans="1:8" ht="86.25" customHeight="1">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105" customHeight="1">
      <c r="A33" s="254">
        <v>9</v>
      </c>
      <c r="B33" s="93" t="s">
        <v>64</v>
      </c>
      <c r="C33" s="303">
        <v>15</v>
      </c>
      <c r="D33" s="340" t="s">
        <v>136</v>
      </c>
      <c r="E33" s="317"/>
      <c r="F33" s="316"/>
      <c r="G33" s="303"/>
      <c r="H33" s="303"/>
    </row>
    <row r="34" spans="1:8" ht="167.25" customHeight="1" thickBot="1">
      <c r="A34" s="254">
        <v>10</v>
      </c>
      <c r="B34" s="93" t="s">
        <v>973</v>
      </c>
      <c r="C34" s="303" t="s">
        <v>32</v>
      </c>
      <c r="D34" s="99" t="s">
        <v>974</v>
      </c>
      <c r="E34" s="318"/>
      <c r="F34" s="316"/>
      <c r="G34" s="303"/>
      <c r="H34" s="93" t="s">
        <v>806</v>
      </c>
    </row>
    <row r="35" spans="1:8" ht="15.75" thickTop="1">
      <c r="A35" s="572" t="s">
        <v>45</v>
      </c>
      <c r="B35" s="572"/>
      <c r="C35" s="572"/>
      <c r="D35" s="572"/>
      <c r="E35" s="96">
        <f>MIN(100,IF($E$25+$E$34&gt;100,100,$E$25+$E$26+$E$27+$E$28+$E$29+$E$30+$E$31+$E$32+$E$33+$E$34))</f>
        <v>0</v>
      </c>
      <c r="F35" s="97">
        <f>MIN(100,IF($F$25+$F$34&gt;100,100,$F$25+$F$26+$F$27+$F$28+$F$29+$F$30+$F$31+$F$32+$F$33+$F$34))</f>
        <v>0</v>
      </c>
      <c r="G35" s="90"/>
      <c r="H35" s="90"/>
    </row>
    <row r="36" spans="1:8" ht="15">
      <c r="A36" s="572" t="s">
        <v>67</v>
      </c>
      <c r="B36" s="572"/>
      <c r="C36" s="572"/>
      <c r="D36" s="572"/>
      <c r="E36" s="98">
        <f>$E$35*$C$23</f>
        <v>0</v>
      </c>
      <c r="F36" s="98">
        <f>$F$35*$C$23</f>
        <v>0</v>
      </c>
      <c r="G36" s="90"/>
      <c r="H36" s="90"/>
    </row>
    <row r="37" ht="15.75" thickBot="1"/>
    <row r="38" spans="1:8" ht="16.5" thickBot="1" thickTop="1">
      <c r="A38" s="79" t="s">
        <v>68</v>
      </c>
      <c r="B38" s="80"/>
      <c r="C38" s="81"/>
      <c r="D38" s="322" t="s">
        <v>116</v>
      </c>
      <c r="E38" s="83"/>
      <c r="F38" s="83"/>
      <c r="G38" s="83"/>
      <c r="H38" s="83"/>
    </row>
    <row r="39" spans="1:8" ht="63" thickBot="1" thickTop="1">
      <c r="A39" s="252" t="s">
        <v>5</v>
      </c>
      <c r="B39" s="252" t="s">
        <v>6</v>
      </c>
      <c r="C39" s="253" t="s">
        <v>7</v>
      </c>
      <c r="D39" s="85" t="s">
        <v>8</v>
      </c>
      <c r="E39" s="86" t="s">
        <v>118</v>
      </c>
      <c r="F39" s="87" t="s">
        <v>119</v>
      </c>
      <c r="G39" s="87" t="s">
        <v>652</v>
      </c>
      <c r="H39" s="302" t="s">
        <v>802</v>
      </c>
    </row>
    <row r="40" spans="1:8" ht="47.25" thickTop="1">
      <c r="A40" s="254">
        <v>1</v>
      </c>
      <c r="B40" s="93" t="s">
        <v>69</v>
      </c>
      <c r="C40" s="93">
        <v>30</v>
      </c>
      <c r="D40" s="99" t="s">
        <v>70</v>
      </c>
      <c r="E40" s="315"/>
      <c r="F40" s="316"/>
      <c r="G40" s="303"/>
      <c r="H40" s="303"/>
    </row>
    <row r="41" spans="1:8" ht="231" customHeight="1">
      <c r="A41" s="254">
        <v>2</v>
      </c>
      <c r="B41" s="93" t="s">
        <v>71</v>
      </c>
      <c r="C41" s="93">
        <v>20</v>
      </c>
      <c r="D41" s="265" t="s">
        <v>981</v>
      </c>
      <c r="E41" s="317"/>
      <c r="F41" s="316"/>
      <c r="G41" s="303"/>
      <c r="H41" s="303"/>
    </row>
    <row r="42" spans="1:8" ht="191.25" customHeight="1">
      <c r="A42" s="254">
        <v>3</v>
      </c>
      <c r="B42" s="93" t="s">
        <v>73</v>
      </c>
      <c r="C42" s="93">
        <v>30</v>
      </c>
      <c r="D42" s="99" t="s">
        <v>982</v>
      </c>
      <c r="E42" s="317"/>
      <c r="F42" s="316"/>
      <c r="G42" s="303"/>
      <c r="H42" s="93" t="s">
        <v>75</v>
      </c>
    </row>
    <row r="43" spans="1:8" ht="69" customHeight="1">
      <c r="A43" s="254">
        <v>4</v>
      </c>
      <c r="B43" s="93" t="s">
        <v>76</v>
      </c>
      <c r="C43" s="93">
        <v>10</v>
      </c>
      <c r="D43" s="99" t="s">
        <v>983</v>
      </c>
      <c r="E43" s="317"/>
      <c r="F43" s="316"/>
      <c r="G43" s="303"/>
      <c r="H43" s="303"/>
    </row>
    <row r="44" spans="1:8" ht="151.5" customHeight="1">
      <c r="A44" s="254">
        <v>5</v>
      </c>
      <c r="B44" s="93" t="s">
        <v>78</v>
      </c>
      <c r="C44" s="93">
        <v>40</v>
      </c>
      <c r="D44" s="265" t="s">
        <v>79</v>
      </c>
      <c r="E44" s="317"/>
      <c r="F44" s="316"/>
      <c r="G44" s="303"/>
      <c r="H44" s="303"/>
    </row>
    <row r="45" spans="1:8" ht="45" customHeight="1">
      <c r="A45" s="254">
        <v>6</v>
      </c>
      <c r="B45" s="93" t="s">
        <v>80</v>
      </c>
      <c r="C45" s="93">
        <v>20</v>
      </c>
      <c r="D45" s="99" t="s">
        <v>138</v>
      </c>
      <c r="E45" s="317"/>
      <c r="F45" s="316"/>
      <c r="G45" s="303"/>
      <c r="H45" s="303"/>
    </row>
    <row r="46" spans="1:8" ht="141" thickBot="1">
      <c r="A46" s="254">
        <v>7</v>
      </c>
      <c r="B46" s="93" t="s">
        <v>82</v>
      </c>
      <c r="C46" s="90" t="s">
        <v>32</v>
      </c>
      <c r="D46" s="99" t="s">
        <v>984</v>
      </c>
      <c r="E46" s="318"/>
      <c r="F46" s="316"/>
      <c r="G46" s="303"/>
      <c r="H46" s="93" t="s">
        <v>806</v>
      </c>
    </row>
    <row r="47" spans="1:8" ht="15.75" thickTop="1">
      <c r="A47" s="572" t="s">
        <v>45</v>
      </c>
      <c r="B47" s="572"/>
      <c r="C47" s="572"/>
      <c r="D47" s="572"/>
      <c r="E47" s="96">
        <f>MIN(100,IF($E$40+$E$46&gt;100,100,$E$40+$E$41+$E$42+$E$43+$E$44+$E$45+$E$46))</f>
        <v>0</v>
      </c>
      <c r="F47" s="97">
        <f>MIN(100,IF($F$40+$F$46&gt;100,100,$F$40+$F$41+$F$42+$F$43+$F$44+$F$45+$F$46))</f>
        <v>0</v>
      </c>
      <c r="G47" s="90"/>
      <c r="H47" s="90"/>
    </row>
    <row r="48" spans="1:8" ht="15">
      <c r="A48" s="572" t="s">
        <v>84</v>
      </c>
      <c r="B48" s="572"/>
      <c r="C48" s="572"/>
      <c r="D48" s="572"/>
      <c r="E48" s="98">
        <f>$E$47*$C$38</f>
        <v>0</v>
      </c>
      <c r="F48" s="98">
        <f>$F$47*$C$38</f>
        <v>0</v>
      </c>
      <c r="G48" s="90"/>
      <c r="H48" s="90"/>
    </row>
    <row r="50" spans="1:8" ht="15">
      <c r="A50" s="616" t="s">
        <v>588</v>
      </c>
      <c r="B50" s="616"/>
      <c r="C50" s="616"/>
      <c r="D50" s="616"/>
      <c r="E50" s="616"/>
      <c r="F50" s="616"/>
      <c r="G50" s="616"/>
      <c r="H50" s="616"/>
    </row>
    <row r="51" spans="1:8" ht="63" thickBot="1">
      <c r="A51" s="271" t="s">
        <v>5</v>
      </c>
      <c r="B51" s="271" t="s">
        <v>6</v>
      </c>
      <c r="C51" s="271" t="s">
        <v>7</v>
      </c>
      <c r="D51" s="100" t="s">
        <v>8</v>
      </c>
      <c r="E51" s="86" t="s">
        <v>118</v>
      </c>
      <c r="F51" s="87" t="s">
        <v>119</v>
      </c>
      <c r="G51" s="87" t="s">
        <v>652</v>
      </c>
      <c r="H51" s="302" t="s">
        <v>802</v>
      </c>
    </row>
    <row r="52" spans="1:8" s="343" customFormat="1" ht="47.25" thickTop="1">
      <c r="A52" s="324">
        <v>1</v>
      </c>
      <c r="B52" s="88" t="s">
        <v>139</v>
      </c>
      <c r="C52" s="324">
        <v>20</v>
      </c>
      <c r="D52" s="103" t="s">
        <v>786</v>
      </c>
      <c r="E52" s="352"/>
      <c r="F52" s="342"/>
      <c r="G52" s="319"/>
      <c r="H52" s="319"/>
    </row>
    <row r="53" spans="1:8" s="343" customFormat="1" ht="30.75">
      <c r="A53" s="615">
        <v>2</v>
      </c>
      <c r="B53" s="88" t="s">
        <v>140</v>
      </c>
      <c r="C53" s="615">
        <v>40</v>
      </c>
      <c r="D53" s="102" t="s">
        <v>590</v>
      </c>
      <c r="E53" s="353"/>
      <c r="F53" s="342"/>
      <c r="G53" s="319"/>
      <c r="H53" s="319"/>
    </row>
    <row r="54" spans="1:8" s="343" customFormat="1" ht="30.75">
      <c r="A54" s="615"/>
      <c r="B54" s="88" t="s">
        <v>141</v>
      </c>
      <c r="C54" s="615"/>
      <c r="D54" s="103" t="s">
        <v>591</v>
      </c>
      <c r="E54" s="353"/>
      <c r="F54" s="342"/>
      <c r="G54" s="319"/>
      <c r="H54" s="319"/>
    </row>
    <row r="55" spans="1:8" s="343" customFormat="1" ht="30.75">
      <c r="A55" s="615"/>
      <c r="B55" s="88" t="s">
        <v>142</v>
      </c>
      <c r="C55" s="615"/>
      <c r="D55" s="103" t="s">
        <v>592</v>
      </c>
      <c r="E55" s="353"/>
      <c r="F55" s="342"/>
      <c r="G55" s="319"/>
      <c r="H55" s="319"/>
    </row>
    <row r="56" spans="1:8" s="343" customFormat="1" ht="62.25">
      <c r="A56" s="615"/>
      <c r="B56" s="88" t="s">
        <v>143</v>
      </c>
      <c r="C56" s="615"/>
      <c r="D56" s="102" t="s">
        <v>593</v>
      </c>
      <c r="E56" s="353"/>
      <c r="F56" s="342"/>
      <c r="G56" s="319"/>
      <c r="H56" s="319"/>
    </row>
    <row r="57" spans="1:8" s="343" customFormat="1" ht="30.75">
      <c r="A57" s="615"/>
      <c r="B57" s="88" t="s">
        <v>144</v>
      </c>
      <c r="C57" s="615"/>
      <c r="D57" s="102" t="s">
        <v>594</v>
      </c>
      <c r="E57" s="353"/>
      <c r="F57" s="342"/>
      <c r="G57" s="319"/>
      <c r="H57" s="319"/>
    </row>
    <row r="58" spans="1:8" s="343" customFormat="1" ht="30.75">
      <c r="A58" s="324">
        <v>3</v>
      </c>
      <c r="B58" s="88" t="s">
        <v>145</v>
      </c>
      <c r="C58" s="324">
        <v>40</v>
      </c>
      <c r="D58" s="103" t="s">
        <v>595</v>
      </c>
      <c r="E58" s="353"/>
      <c r="F58" s="342"/>
      <c r="G58" s="319"/>
      <c r="H58" s="319"/>
    </row>
    <row r="59" spans="1:8" s="343" customFormat="1" ht="46.5">
      <c r="A59" s="615">
        <v>4</v>
      </c>
      <c r="B59" s="105" t="s">
        <v>146</v>
      </c>
      <c r="C59" s="615">
        <v>40</v>
      </c>
      <c r="D59" s="102" t="s">
        <v>596</v>
      </c>
      <c r="E59" s="353"/>
      <c r="F59" s="342"/>
      <c r="G59" s="319"/>
      <c r="H59" s="319"/>
    </row>
    <row r="60" spans="1:8" s="343" customFormat="1" ht="78">
      <c r="A60" s="615"/>
      <c r="B60" s="105" t="s">
        <v>147</v>
      </c>
      <c r="C60" s="615"/>
      <c r="D60" s="102" t="s">
        <v>597</v>
      </c>
      <c r="E60" s="353"/>
      <c r="F60" s="342"/>
      <c r="G60" s="319"/>
      <c r="H60" s="319"/>
    </row>
    <row r="61" spans="1:8" ht="15">
      <c r="A61" s="615"/>
      <c r="B61" s="368" t="s">
        <v>148</v>
      </c>
      <c r="C61" s="615"/>
      <c r="D61" s="102" t="s">
        <v>598</v>
      </c>
      <c r="E61" s="354"/>
      <c r="F61" s="316"/>
      <c r="G61" s="303"/>
      <c r="H61" s="303"/>
    </row>
    <row r="62" spans="1:8" ht="15">
      <c r="A62" s="615"/>
      <c r="B62" s="368" t="s">
        <v>149</v>
      </c>
      <c r="C62" s="615"/>
      <c r="D62" s="369" t="s">
        <v>599</v>
      </c>
      <c r="E62" s="354"/>
      <c r="F62" s="316"/>
      <c r="G62" s="303"/>
      <c r="H62" s="303"/>
    </row>
    <row r="63" spans="1:8" ht="30.75">
      <c r="A63" s="615"/>
      <c r="B63" s="368" t="s">
        <v>150</v>
      </c>
      <c r="C63" s="615"/>
      <c r="D63" s="369" t="s">
        <v>600</v>
      </c>
      <c r="E63" s="354"/>
      <c r="F63" s="316"/>
      <c r="G63" s="303"/>
      <c r="H63" s="303"/>
    </row>
    <row r="64" spans="1:8" ht="30.75">
      <c r="A64" s="615"/>
      <c r="B64" s="368" t="s">
        <v>151</v>
      </c>
      <c r="C64" s="615"/>
      <c r="D64" s="369" t="s">
        <v>601</v>
      </c>
      <c r="E64" s="354"/>
      <c r="F64" s="316"/>
      <c r="G64" s="303"/>
      <c r="H64" s="303"/>
    </row>
    <row r="65" spans="1:8" ht="15">
      <c r="A65" s="615"/>
      <c r="B65" s="105" t="s">
        <v>152</v>
      </c>
      <c r="C65" s="615"/>
      <c r="D65" s="346" t="s">
        <v>153</v>
      </c>
      <c r="E65" s="354"/>
      <c r="F65" s="316"/>
      <c r="G65" s="303"/>
      <c r="H65" s="303"/>
    </row>
    <row r="66" spans="1:8" ht="46.5">
      <c r="A66" s="615"/>
      <c r="B66" s="105" t="s">
        <v>154</v>
      </c>
      <c r="C66" s="615"/>
      <c r="D66" s="346" t="s">
        <v>153</v>
      </c>
      <c r="E66" s="354"/>
      <c r="F66" s="347"/>
      <c r="G66" s="303"/>
      <c r="H66" s="303"/>
    </row>
    <row r="67" spans="1:8" ht="15.75" thickBot="1">
      <c r="A67" s="314">
        <v>5</v>
      </c>
      <c r="B67" s="105" t="s">
        <v>155</v>
      </c>
      <c r="C67" s="314">
        <v>10</v>
      </c>
      <c r="D67" s="346" t="s">
        <v>156</v>
      </c>
      <c r="E67" s="355"/>
      <c r="F67" s="347"/>
      <c r="G67" s="303"/>
      <c r="H67" s="303"/>
    </row>
    <row r="68" spans="1:8" ht="15.75" thickTop="1">
      <c r="A68" s="572" t="s">
        <v>45</v>
      </c>
      <c r="B68" s="572"/>
      <c r="C68" s="572"/>
      <c r="D68" s="572"/>
      <c r="E68" s="96">
        <f>MIN(100,IF($E$52+$E$67&gt;100,100,$E$52+$E$53+$E$54+$E$55+$E$56+$E$57+$E$58+$E$59+$E$60+$E$61+$E$62+$E$63+$E$64+$E$65+$E$66+$E$67))</f>
        <v>0</v>
      </c>
      <c r="F68" s="96">
        <f>MIN(100,IF($F$52+$F$67&gt;100,100,$F$52+$F$53+$F$54+$F$55+$F$56+$F$57+$F$58+$F$59+$F$60+$F$61+$F$62+$F$63+$F$64+$F$65+$F$66+$F$67))</f>
        <v>0</v>
      </c>
      <c r="G68" s="90"/>
      <c r="H68" s="90"/>
    </row>
    <row r="69" spans="1:8" ht="15">
      <c r="A69" s="585" t="s">
        <v>86</v>
      </c>
      <c r="B69" s="585"/>
      <c r="C69" s="585"/>
      <c r="D69" s="585"/>
      <c r="E69" s="106">
        <f>$E$68*0.15</f>
        <v>0</v>
      </c>
      <c r="F69" s="106">
        <f>$F$68*0.15</f>
        <v>0</v>
      </c>
      <c r="G69" s="95"/>
      <c r="H69" s="95"/>
    </row>
    <row r="70" spans="1:8" ht="15">
      <c r="A70" s="586" t="s">
        <v>157</v>
      </c>
      <c r="B70" s="586"/>
      <c r="C70" s="586" t="s">
        <v>158</v>
      </c>
      <c r="D70" s="586"/>
      <c r="E70" s="586" t="s">
        <v>159</v>
      </c>
      <c r="F70" s="586"/>
      <c r="G70" s="586"/>
      <c r="H70" s="586"/>
    </row>
    <row r="71" spans="1:8" ht="15">
      <c r="A71" s="566">
        <f>$E$69/3</f>
        <v>0</v>
      </c>
      <c r="B71" s="566"/>
      <c r="C71" s="566">
        <f>$E$69/3</f>
        <v>0</v>
      </c>
      <c r="D71" s="566"/>
      <c r="E71" s="566">
        <f>$E$69/3</f>
        <v>0</v>
      </c>
      <c r="F71" s="566"/>
      <c r="G71" s="566"/>
      <c r="H71" s="566"/>
    </row>
    <row r="72" spans="1:8" ht="15">
      <c r="A72" s="566">
        <f>$F$69/3</f>
        <v>0</v>
      </c>
      <c r="B72" s="566"/>
      <c r="C72" s="566">
        <f>$F$69/3</f>
        <v>0</v>
      </c>
      <c r="D72" s="566"/>
      <c r="E72" s="566">
        <f>$F$69/3</f>
        <v>0</v>
      </c>
      <c r="F72" s="566"/>
      <c r="G72" s="566"/>
      <c r="H72" s="566"/>
    </row>
    <row r="73" spans="1:8" ht="42.75" customHeight="1" thickBot="1">
      <c r="A73" s="587" t="s">
        <v>787</v>
      </c>
      <c r="B73" s="587"/>
      <c r="C73" s="587"/>
      <c r="D73" s="587"/>
      <c r="E73" s="587"/>
      <c r="F73" s="587"/>
      <c r="G73" s="587"/>
      <c r="H73" s="587"/>
    </row>
    <row r="74" spans="1:8" ht="33.75" customHeight="1" thickBot="1" thickTop="1">
      <c r="A74" s="79" t="s">
        <v>2</v>
      </c>
      <c r="B74" s="80"/>
      <c r="C74" s="81"/>
      <c r="D74" s="322" t="s">
        <v>733</v>
      </c>
      <c r="E74" s="83"/>
      <c r="F74" s="625" t="s">
        <v>734</v>
      </c>
      <c r="G74" s="625"/>
      <c r="H74" s="84">
        <f>C74+C86+C95</f>
        <v>0</v>
      </c>
    </row>
    <row r="75" spans="1:8" ht="63" thickBot="1" thickTop="1">
      <c r="A75" s="252" t="s">
        <v>5</v>
      </c>
      <c r="B75" s="252" t="s">
        <v>6</v>
      </c>
      <c r="C75" s="253" t="s">
        <v>7</v>
      </c>
      <c r="D75" s="85" t="s">
        <v>8</v>
      </c>
      <c r="E75" s="86" t="s">
        <v>118</v>
      </c>
      <c r="F75" s="87" t="s">
        <v>119</v>
      </c>
      <c r="G75" s="87" t="s">
        <v>652</v>
      </c>
      <c r="H75" s="302" t="s">
        <v>802</v>
      </c>
    </row>
    <row r="76" spans="1:8" ht="78" thickTop="1">
      <c r="A76" s="254">
        <v>1</v>
      </c>
      <c r="B76" s="93" t="s">
        <v>795</v>
      </c>
      <c r="C76" s="90">
        <v>20</v>
      </c>
      <c r="D76" s="370" t="s">
        <v>799</v>
      </c>
      <c r="E76" s="255"/>
      <c r="F76" s="256"/>
      <c r="G76" s="90"/>
      <c r="H76" s="254"/>
    </row>
    <row r="77" spans="1:8" ht="15">
      <c r="A77" s="254">
        <v>2</v>
      </c>
      <c r="B77" s="93" t="s">
        <v>230</v>
      </c>
      <c r="C77" s="90">
        <v>20</v>
      </c>
      <c r="D77" s="93" t="s">
        <v>796</v>
      </c>
      <c r="E77" s="258"/>
      <c r="F77" s="256"/>
      <c r="G77" s="90"/>
      <c r="H77" s="254"/>
    </row>
    <row r="78" spans="1:8" ht="30.75">
      <c r="A78" s="254">
        <v>3</v>
      </c>
      <c r="B78" s="93" t="s">
        <v>231</v>
      </c>
      <c r="C78" s="90">
        <v>20</v>
      </c>
      <c r="D78" s="370" t="s">
        <v>994</v>
      </c>
      <c r="E78" s="258"/>
      <c r="F78" s="256"/>
      <c r="G78" s="90"/>
      <c r="H78" s="254"/>
    </row>
    <row r="79" spans="1:8" ht="30.75">
      <c r="A79" s="254">
        <v>4</v>
      </c>
      <c r="B79" s="93" t="s">
        <v>232</v>
      </c>
      <c r="C79" s="90">
        <v>20</v>
      </c>
      <c r="D79" s="370" t="s">
        <v>993</v>
      </c>
      <c r="E79" s="258"/>
      <c r="F79" s="256"/>
      <c r="G79" s="90"/>
      <c r="H79" s="254"/>
    </row>
    <row r="80" spans="1:8" ht="31.5" thickBot="1">
      <c r="A80" s="254">
        <v>5</v>
      </c>
      <c r="B80" s="93" t="s">
        <v>233</v>
      </c>
      <c r="C80" s="90">
        <v>20</v>
      </c>
      <c r="D80" s="370" t="s">
        <v>992</v>
      </c>
      <c r="E80" s="258"/>
      <c r="F80" s="256"/>
      <c r="G80" s="90"/>
      <c r="H80" s="254"/>
    </row>
    <row r="81" spans="1:8" ht="15.75" thickBot="1">
      <c r="A81" s="254">
        <v>6</v>
      </c>
      <c r="B81" s="93" t="s">
        <v>234</v>
      </c>
      <c r="C81" s="90">
        <v>30</v>
      </c>
      <c r="D81" s="371" t="s">
        <v>797</v>
      </c>
      <c r="E81" s="258"/>
      <c r="F81" s="256"/>
      <c r="G81" s="90"/>
      <c r="H81" s="254"/>
    </row>
    <row r="82" spans="1:8" ht="31.5" thickBot="1">
      <c r="A82" s="254">
        <v>7</v>
      </c>
      <c r="B82" s="368" t="s">
        <v>798</v>
      </c>
      <c r="C82" s="90">
        <v>20</v>
      </c>
      <c r="D82" s="372" t="s">
        <v>241</v>
      </c>
      <c r="E82" s="264"/>
      <c r="F82" s="256"/>
      <c r="G82" s="90"/>
      <c r="H82" s="254"/>
    </row>
    <row r="83" spans="1:8" ht="15.75" thickTop="1">
      <c r="A83" s="577" t="s">
        <v>45</v>
      </c>
      <c r="B83" s="577"/>
      <c r="C83" s="577"/>
      <c r="D83" s="577"/>
      <c r="E83" s="96">
        <f>MIN(100,IF($E$76+$E$82&gt;100,100,$E$76+$E$77+$E$78+$E$79+$E$80+$E$81+$E$82))</f>
        <v>0</v>
      </c>
      <c r="F83" s="96">
        <f>MIN(100,IF($F$76+$F$82&gt;100,100,$F$76+$F$77+$F$78+$F$79+$F$80+$F$81+$F$82))</f>
        <v>0</v>
      </c>
      <c r="G83" s="90"/>
      <c r="H83" s="90"/>
    </row>
    <row r="84" spans="1:8" ht="15">
      <c r="A84" s="572" t="s">
        <v>93</v>
      </c>
      <c r="B84" s="572"/>
      <c r="C84" s="572"/>
      <c r="D84" s="572"/>
      <c r="E84" s="98">
        <f>$E$83*$C$74</f>
        <v>0</v>
      </c>
      <c r="F84" s="98">
        <f>$F$83*$C$74</f>
        <v>0</v>
      </c>
      <c r="G84" s="90"/>
      <c r="H84" s="90"/>
    </row>
    <row r="85" ht="15.75" thickBot="1"/>
    <row r="86" spans="1:8" ht="16.5" thickBot="1" thickTop="1">
      <c r="A86" s="79" t="s">
        <v>47</v>
      </c>
      <c r="B86" s="80"/>
      <c r="C86" s="81"/>
      <c r="D86" s="322" t="s">
        <v>733</v>
      </c>
      <c r="E86" s="83"/>
      <c r="F86" s="83"/>
      <c r="G86" s="83"/>
      <c r="H86" s="83"/>
    </row>
    <row r="87" spans="1:8" ht="63" thickBot="1" thickTop="1">
      <c r="A87" s="252" t="s">
        <v>5</v>
      </c>
      <c r="B87" s="252" t="s">
        <v>6</v>
      </c>
      <c r="C87" s="253" t="s">
        <v>7</v>
      </c>
      <c r="D87" s="85" t="s">
        <v>8</v>
      </c>
      <c r="E87" s="86" t="s">
        <v>118</v>
      </c>
      <c r="F87" s="87" t="s">
        <v>119</v>
      </c>
      <c r="G87" s="87" t="s">
        <v>652</v>
      </c>
      <c r="H87" s="302" t="s">
        <v>802</v>
      </c>
    </row>
    <row r="88" spans="1:8" ht="31.5" thickTop="1">
      <c r="A88" s="254">
        <v>1</v>
      </c>
      <c r="B88" s="93" t="s">
        <v>235</v>
      </c>
      <c r="C88" s="254">
        <v>50</v>
      </c>
      <c r="D88" s="373" t="s">
        <v>236</v>
      </c>
      <c r="E88" s="315"/>
      <c r="F88" s="316"/>
      <c r="G88" s="303"/>
      <c r="H88" s="303"/>
    </row>
    <row r="89" spans="1:8" ht="46.5">
      <c r="A89" s="254">
        <v>2</v>
      </c>
      <c r="B89" s="93" t="s">
        <v>237</v>
      </c>
      <c r="C89" s="254">
        <v>50</v>
      </c>
      <c r="D89" s="104" t="s">
        <v>991</v>
      </c>
      <c r="E89" s="317"/>
      <c r="F89" s="316"/>
      <c r="G89" s="303"/>
      <c r="H89" s="303"/>
    </row>
    <row r="90" spans="1:8" ht="30.75">
      <c r="A90" s="324">
        <v>3</v>
      </c>
      <c r="B90" s="368" t="s">
        <v>238</v>
      </c>
      <c r="C90" s="324">
        <v>30</v>
      </c>
      <c r="D90" s="368" t="s">
        <v>239</v>
      </c>
      <c r="E90" s="317"/>
      <c r="F90" s="316"/>
      <c r="G90" s="303"/>
      <c r="H90" s="303"/>
    </row>
    <row r="91" spans="1:8" ht="47.25" thickBot="1">
      <c r="A91" s="324">
        <v>4</v>
      </c>
      <c r="B91" s="368" t="s">
        <v>240</v>
      </c>
      <c r="C91" s="324">
        <v>20</v>
      </c>
      <c r="D91" s="368" t="s">
        <v>990</v>
      </c>
      <c r="E91" s="318"/>
      <c r="F91" s="316"/>
      <c r="G91" s="303"/>
      <c r="H91" s="303"/>
    </row>
    <row r="92" spans="1:8" ht="15.75" thickTop="1">
      <c r="A92" s="572" t="s">
        <v>45</v>
      </c>
      <c r="B92" s="572"/>
      <c r="C92" s="572"/>
      <c r="D92" s="572"/>
      <c r="E92" s="96">
        <f>MIN(100,IF($E$88+$E$91&gt;100,100,$E$88+$E$89+$E$90+$E$91))</f>
        <v>0</v>
      </c>
      <c r="F92" s="96">
        <f>MIN(100,IF($F$88+$F$91&gt;100,100,$F$88+$F$89+$F$90+$F$91))</f>
        <v>0</v>
      </c>
      <c r="G92" s="90"/>
      <c r="H92" s="90"/>
    </row>
    <row r="93" spans="1:8" ht="15">
      <c r="A93" s="572" t="s">
        <v>94</v>
      </c>
      <c r="B93" s="572"/>
      <c r="C93" s="572"/>
      <c r="D93" s="572"/>
      <c r="E93" s="98">
        <f>$E$92*$C$86</f>
        <v>0</v>
      </c>
      <c r="F93" s="98">
        <f>$F$92*$C$86</f>
        <v>0</v>
      </c>
      <c r="G93" s="90"/>
      <c r="H93" s="90"/>
    </row>
    <row r="94" ht="15.75" thickBot="1"/>
    <row r="95" spans="1:8" ht="16.5" thickBot="1" thickTop="1">
      <c r="A95" s="79" t="s">
        <v>68</v>
      </c>
      <c r="B95" s="80"/>
      <c r="C95" s="81"/>
      <c r="D95" s="322" t="s">
        <v>733</v>
      </c>
      <c r="E95" s="83"/>
      <c r="F95" s="83"/>
      <c r="G95" s="83"/>
      <c r="H95" s="83"/>
    </row>
    <row r="96" spans="1:8" ht="63" thickBot="1" thickTop="1">
      <c r="A96" s="252" t="s">
        <v>5</v>
      </c>
      <c r="B96" s="252" t="s">
        <v>6</v>
      </c>
      <c r="C96" s="253" t="s">
        <v>7</v>
      </c>
      <c r="D96" s="85" t="s">
        <v>8</v>
      </c>
      <c r="E96" s="86" t="s">
        <v>118</v>
      </c>
      <c r="F96" s="87" t="s">
        <v>119</v>
      </c>
      <c r="G96" s="87" t="s">
        <v>652</v>
      </c>
      <c r="H96" s="302" t="s">
        <v>802</v>
      </c>
    </row>
    <row r="97" spans="1:8" ht="78" thickTop="1">
      <c r="A97" s="254">
        <v>1</v>
      </c>
      <c r="B97" s="93" t="s">
        <v>242</v>
      </c>
      <c r="C97" s="254">
        <v>40</v>
      </c>
      <c r="D97" s="104" t="s">
        <v>989</v>
      </c>
      <c r="E97" s="315"/>
      <c r="F97" s="316"/>
      <c r="G97" s="303"/>
      <c r="H97" s="303"/>
    </row>
    <row r="98" spans="1:8" ht="46.5">
      <c r="A98" s="254">
        <v>2</v>
      </c>
      <c r="B98" s="93" t="s">
        <v>243</v>
      </c>
      <c r="C98" s="254">
        <v>40</v>
      </c>
      <c r="D98" s="104" t="s">
        <v>988</v>
      </c>
      <c r="E98" s="317"/>
      <c r="F98" s="316"/>
      <c r="G98" s="303"/>
      <c r="H98" s="303"/>
    </row>
    <row r="99" spans="1:8" ht="30.75">
      <c r="A99" s="254">
        <v>3</v>
      </c>
      <c r="B99" s="93" t="s">
        <v>244</v>
      </c>
      <c r="C99" s="254">
        <v>30</v>
      </c>
      <c r="D99" s="369" t="s">
        <v>987</v>
      </c>
      <c r="E99" s="317"/>
      <c r="F99" s="316"/>
      <c r="G99" s="303"/>
      <c r="H99" s="303"/>
    </row>
    <row r="100" spans="1:8" ht="30.75">
      <c r="A100" s="254">
        <v>4</v>
      </c>
      <c r="B100" s="93" t="s">
        <v>245</v>
      </c>
      <c r="C100" s="254">
        <v>20</v>
      </c>
      <c r="D100" s="104" t="s">
        <v>986</v>
      </c>
      <c r="E100" s="317"/>
      <c r="F100" s="316"/>
      <c r="G100" s="303"/>
      <c r="H100" s="303"/>
    </row>
    <row r="101" spans="1:8" ht="47.25" thickBot="1">
      <c r="A101" s="254">
        <v>5</v>
      </c>
      <c r="B101" s="93" t="s">
        <v>246</v>
      </c>
      <c r="C101" s="254">
        <v>20</v>
      </c>
      <c r="D101" s="104" t="s">
        <v>985</v>
      </c>
      <c r="E101" s="318"/>
      <c r="F101" s="316"/>
      <c r="G101" s="303"/>
      <c r="H101" s="303"/>
    </row>
    <row r="102" spans="1:8" ht="15.75" thickTop="1">
      <c r="A102" s="572" t="s">
        <v>45</v>
      </c>
      <c r="B102" s="572"/>
      <c r="C102" s="572"/>
      <c r="D102" s="572"/>
      <c r="E102" s="96">
        <f>MIN(100,IF($E$97+$E$101&gt;100,100,$E$97+$E$98+$E$99+$E$100+$E$101))</f>
        <v>0</v>
      </c>
      <c r="F102" s="96">
        <f>MIN(100,IF($F$97+$F$101&gt;100,100,$F$97+$F$98+$F$99+$F$100+$F$101))</f>
        <v>0</v>
      </c>
      <c r="G102" s="90"/>
      <c r="H102" s="90"/>
    </row>
    <row r="103" spans="1:8" ht="15">
      <c r="A103" s="572" t="s">
        <v>95</v>
      </c>
      <c r="B103" s="572"/>
      <c r="C103" s="572"/>
      <c r="D103" s="572"/>
      <c r="E103" s="98">
        <f>$E$102*$C$95</f>
        <v>0</v>
      </c>
      <c r="F103" s="98">
        <f>$F$102*$C$95</f>
        <v>0</v>
      </c>
      <c r="G103" s="90"/>
      <c r="H103" s="90"/>
    </row>
    <row r="105" spans="1:8" ht="66" customHeight="1">
      <c r="A105" s="320" t="s">
        <v>96</v>
      </c>
      <c r="B105" s="320" t="s">
        <v>97</v>
      </c>
      <c r="C105" s="319" t="s">
        <v>98</v>
      </c>
      <c r="D105" s="320" t="s">
        <v>99</v>
      </c>
      <c r="E105" s="593" t="s">
        <v>100</v>
      </c>
      <c r="F105" s="593"/>
      <c r="G105" s="583" t="s">
        <v>101</v>
      </c>
      <c r="H105" s="583"/>
    </row>
    <row r="106" spans="1:8" ht="42.75" customHeight="1">
      <c r="A106" s="319" t="s">
        <v>247</v>
      </c>
      <c r="B106" s="90"/>
      <c r="C106" s="289">
        <f>B106*0.1</f>
        <v>0</v>
      </c>
      <c r="D106" s="323">
        <f>$C106/3</f>
        <v>0</v>
      </c>
      <c r="E106" s="621">
        <f>$C106/3</f>
        <v>0</v>
      </c>
      <c r="F106" s="621"/>
      <c r="G106" s="621">
        <f>$C106/3</f>
        <v>0</v>
      </c>
      <c r="H106" s="621"/>
    </row>
    <row r="108" spans="1:8" ht="42" customHeight="1">
      <c r="A108" s="320" t="s">
        <v>96</v>
      </c>
      <c r="B108" s="320" t="s">
        <v>97</v>
      </c>
      <c r="C108" s="374" t="s">
        <v>103</v>
      </c>
      <c r="D108" s="320" t="s">
        <v>104</v>
      </c>
      <c r="E108" s="593" t="s">
        <v>105</v>
      </c>
      <c r="F108" s="593"/>
      <c r="G108" s="583" t="s">
        <v>106</v>
      </c>
      <c r="H108" s="583"/>
    </row>
    <row r="109" spans="1:8" ht="30.75">
      <c r="A109" s="90" t="s">
        <v>169</v>
      </c>
      <c r="B109" s="90"/>
      <c r="C109" s="289">
        <f>B109*0.05</f>
        <v>0</v>
      </c>
      <c r="D109" s="323">
        <f>$C109/3</f>
        <v>0</v>
      </c>
      <c r="E109" s="621">
        <f>$C109/3</f>
        <v>0</v>
      </c>
      <c r="F109" s="621"/>
      <c r="G109" s="621">
        <f>$C109/3</f>
        <v>0</v>
      </c>
      <c r="H109" s="621"/>
    </row>
    <row r="111" spans="1:8" ht="15">
      <c r="A111" s="624" t="s">
        <v>107</v>
      </c>
      <c r="B111" s="624"/>
      <c r="C111" s="624"/>
      <c r="D111" s="624"/>
      <c r="E111" s="624"/>
      <c r="F111" s="624"/>
      <c r="G111" s="624"/>
      <c r="H111" s="624"/>
    </row>
    <row r="112" spans="1:8" ht="33" customHeight="1">
      <c r="A112" s="590" t="s">
        <v>108</v>
      </c>
      <c r="B112" s="590"/>
      <c r="C112" s="590"/>
      <c r="D112" s="590"/>
      <c r="E112" s="590"/>
      <c r="F112" s="321" t="s">
        <v>9</v>
      </c>
      <c r="G112" s="321" t="s">
        <v>170</v>
      </c>
      <c r="H112" s="321" t="s">
        <v>109</v>
      </c>
    </row>
    <row r="113" spans="1:8" ht="38.25" customHeight="1">
      <c r="A113" s="572" t="s">
        <v>739</v>
      </c>
      <c r="B113" s="572"/>
      <c r="C113" s="572"/>
      <c r="D113" s="572"/>
      <c r="E113" s="572"/>
      <c r="F113" s="298">
        <f>$E$21+$A$71+$E$84+$D$106+$D$109</f>
        <v>0</v>
      </c>
      <c r="G113" s="298">
        <f>$F$21+$A$72+$F$84+$D$106+$D$109</f>
        <v>0</v>
      </c>
      <c r="H113" s="90"/>
    </row>
    <row r="114" spans="1:8" ht="38.25" customHeight="1">
      <c r="A114" s="572" t="s">
        <v>740</v>
      </c>
      <c r="B114" s="572"/>
      <c r="C114" s="572"/>
      <c r="D114" s="572"/>
      <c r="E114" s="572"/>
      <c r="F114" s="298">
        <f>$E$36+$C$71+$E$93+$E$106+$E$109</f>
        <v>0</v>
      </c>
      <c r="G114" s="298">
        <f>$F$36+$C$72+$F$93+$E$106+$E$109</f>
        <v>0</v>
      </c>
      <c r="H114" s="90"/>
    </row>
    <row r="115" spans="1:8" ht="38.25" customHeight="1">
      <c r="A115" s="572" t="s">
        <v>741</v>
      </c>
      <c r="B115" s="572"/>
      <c r="C115" s="572"/>
      <c r="D115" s="572"/>
      <c r="E115" s="572"/>
      <c r="F115" s="298">
        <f>$E$48+$E$71+$E$103+$G$106+$G$109</f>
        <v>0</v>
      </c>
      <c r="G115" s="298">
        <f>$F$48+$E$72+$F$103+$G$106+$G$109</f>
        <v>0</v>
      </c>
      <c r="H115" s="90"/>
    </row>
    <row r="116" spans="1:8" ht="38.25" customHeight="1">
      <c r="A116" s="572" t="s">
        <v>113</v>
      </c>
      <c r="B116" s="572"/>
      <c r="C116" s="572"/>
      <c r="D116" s="572"/>
      <c r="E116" s="572"/>
      <c r="F116" s="381">
        <f>$F$113+$F$114+$F$115</f>
        <v>0</v>
      </c>
      <c r="G116" s="381">
        <f>SUM(G113:G115)</f>
        <v>0</v>
      </c>
      <c r="H116" s="90"/>
    </row>
    <row r="118" s="235" customFormat="1" ht="21">
      <c r="A118" s="235" t="s">
        <v>707</v>
      </c>
    </row>
  </sheetData>
  <sheetProtection/>
  <mergeCells count="50">
    <mergeCell ref="A113:E113"/>
    <mergeCell ref="A114:E114"/>
    <mergeCell ref="A115:E115"/>
    <mergeCell ref="A116:E116"/>
    <mergeCell ref="E108:F108"/>
    <mergeCell ref="G108:H108"/>
    <mergeCell ref="E109:F109"/>
    <mergeCell ref="G109:H109"/>
    <mergeCell ref="A111:H111"/>
    <mergeCell ref="A112:E112"/>
    <mergeCell ref="A102:D102"/>
    <mergeCell ref="A103:D103"/>
    <mergeCell ref="E105:F105"/>
    <mergeCell ref="G105:H105"/>
    <mergeCell ref="E106:F106"/>
    <mergeCell ref="G106:H106"/>
    <mergeCell ref="A93:D93"/>
    <mergeCell ref="A69:D69"/>
    <mergeCell ref="A70:B70"/>
    <mergeCell ref="C70:D70"/>
    <mergeCell ref="E70:H70"/>
    <mergeCell ref="A71:B71"/>
    <mergeCell ref="C71:D71"/>
    <mergeCell ref="E71:H71"/>
    <mergeCell ref="A73:H73"/>
    <mergeCell ref="F74:G74"/>
    <mergeCell ref="A83:D83"/>
    <mergeCell ref="A84:D84"/>
    <mergeCell ref="A92:D92"/>
    <mergeCell ref="A72:B72"/>
    <mergeCell ref="C72:D72"/>
    <mergeCell ref="E72:H72"/>
    <mergeCell ref="A68:D68"/>
    <mergeCell ref="A20:D20"/>
    <mergeCell ref="A21:D21"/>
    <mergeCell ref="A35:D35"/>
    <mergeCell ref="A36:D36"/>
    <mergeCell ref="A47:D47"/>
    <mergeCell ref="A48:D48"/>
    <mergeCell ref="A50:H50"/>
    <mergeCell ref="A53:A57"/>
    <mergeCell ref="C53:C57"/>
    <mergeCell ref="A59:A66"/>
    <mergeCell ref="C59:C66"/>
    <mergeCell ref="A1:H1"/>
    <mergeCell ref="A2:H2"/>
    <mergeCell ref="F3:G3"/>
    <mergeCell ref="A14:A19"/>
    <mergeCell ref="C14:C19"/>
    <mergeCell ref="H14:H19"/>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8.xml><?xml version="1.0" encoding="utf-8"?>
<worksheet xmlns="http://schemas.openxmlformats.org/spreadsheetml/2006/main" xmlns:r="http://schemas.openxmlformats.org/officeDocument/2006/relationships">
  <sheetPr>
    <tabColor rgb="FFFF0000"/>
  </sheetPr>
  <dimension ref="A1:H113"/>
  <sheetViews>
    <sheetView zoomScale="85" zoomScaleNormal="85" zoomScalePageLayoutView="0" workbookViewId="0" topLeftCell="A1">
      <selection activeCell="D5" sqref="D5"/>
    </sheetView>
  </sheetViews>
  <sheetFormatPr defaultColWidth="10.625" defaultRowHeight="16.5"/>
  <cols>
    <col min="1" max="1" width="12.375" style="312" customWidth="1"/>
    <col min="2" max="2" width="28.00390625" style="312" customWidth="1"/>
    <col min="3" max="3" width="10.125" style="312" customWidth="1"/>
    <col min="4" max="4" width="59.375" style="312" customWidth="1"/>
    <col min="5" max="8" width="7.625" style="312" customWidth="1"/>
    <col min="9" max="9" width="10.625" style="312" customWidth="1"/>
    <col min="10" max="16384" width="10.625" style="312" customWidth="1"/>
  </cols>
  <sheetData>
    <row r="1" spans="1:8" ht="45" customHeight="1">
      <c r="A1" s="568" t="s">
        <v>815</v>
      </c>
      <c r="B1" s="569"/>
      <c r="C1" s="569"/>
      <c r="D1" s="569"/>
      <c r="E1" s="569"/>
      <c r="F1" s="569"/>
      <c r="G1" s="569"/>
      <c r="H1" s="569"/>
    </row>
    <row r="2" spans="1:8" ht="21" customHeight="1" thickBot="1">
      <c r="A2" s="570" t="s">
        <v>585</v>
      </c>
      <c r="B2" s="570"/>
      <c r="C2" s="570"/>
      <c r="D2" s="570"/>
      <c r="E2" s="570"/>
      <c r="F2" s="570"/>
      <c r="G2" s="570"/>
      <c r="H2" s="570"/>
    </row>
    <row r="3" spans="1:8" ht="33.75" customHeight="1" thickBot="1" thickTop="1">
      <c r="A3" s="79" t="s">
        <v>2</v>
      </c>
      <c r="B3" s="80"/>
      <c r="C3" s="81"/>
      <c r="D3" s="360" t="s">
        <v>116</v>
      </c>
      <c r="E3" s="83"/>
      <c r="F3" s="571" t="s">
        <v>713</v>
      </c>
      <c r="G3" s="571"/>
      <c r="H3" s="84">
        <f>$C$3+$C$23+$C$38</f>
        <v>0</v>
      </c>
    </row>
    <row r="4" spans="1:8" ht="63" thickBot="1" thickTop="1">
      <c r="A4" s="252" t="s">
        <v>5</v>
      </c>
      <c r="B4" s="252" t="s">
        <v>6</v>
      </c>
      <c r="C4" s="253" t="s">
        <v>7</v>
      </c>
      <c r="D4" s="85" t="s">
        <v>8</v>
      </c>
      <c r="E4" s="86" t="s">
        <v>118</v>
      </c>
      <c r="F4" s="87" t="s">
        <v>119</v>
      </c>
      <c r="G4" s="87" t="s">
        <v>652</v>
      </c>
      <c r="H4" s="302" t="s">
        <v>802</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4.5">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93">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172</v>
      </c>
      <c r="E13" s="258"/>
      <c r="F13" s="256"/>
      <c r="G13" s="90"/>
      <c r="H13" s="254"/>
    </row>
    <row r="14" spans="1:8" ht="15.75" customHeight="1">
      <c r="A14" s="615">
        <v>10</v>
      </c>
      <c r="B14" s="303" t="s">
        <v>31</v>
      </c>
      <c r="C14" s="615" t="s">
        <v>32</v>
      </c>
      <c r="D14" s="94" t="s">
        <v>33</v>
      </c>
      <c r="E14" s="262"/>
      <c r="F14" s="263"/>
      <c r="G14" s="95"/>
      <c r="H14" s="572" t="s">
        <v>804</v>
      </c>
    </row>
    <row r="15" spans="1:8" ht="62.25">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46.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ht="15.75" thickBot="1"/>
    <row r="23" spans="1:8" ht="21" customHeight="1" thickBot="1" thickTop="1">
      <c r="A23" s="79" t="s">
        <v>47</v>
      </c>
      <c r="B23" s="80"/>
      <c r="C23" s="81"/>
      <c r="D23" s="360" t="s">
        <v>116</v>
      </c>
      <c r="E23" s="83"/>
      <c r="F23" s="83"/>
      <c r="G23" s="83"/>
      <c r="H23" s="83"/>
    </row>
    <row r="24" spans="1:8" ht="63" thickBot="1" thickTop="1">
      <c r="A24" s="252" t="s">
        <v>5</v>
      </c>
      <c r="B24" s="252" t="s">
        <v>6</v>
      </c>
      <c r="C24" s="253" t="s">
        <v>7</v>
      </c>
      <c r="D24" s="85" t="s">
        <v>8</v>
      </c>
      <c r="E24" s="86" t="s">
        <v>118</v>
      </c>
      <c r="F24" s="87" t="s">
        <v>119</v>
      </c>
      <c r="G24" s="87" t="s">
        <v>652</v>
      </c>
      <c r="H24" s="302" t="s">
        <v>789</v>
      </c>
    </row>
    <row r="25" spans="1:8" ht="47.25" thickTop="1">
      <c r="A25" s="254">
        <v>1</v>
      </c>
      <c r="B25" s="303" t="s">
        <v>48</v>
      </c>
      <c r="C25" s="303">
        <v>20</v>
      </c>
      <c r="D25" s="99" t="s">
        <v>130</v>
      </c>
      <c r="E25" s="315"/>
      <c r="F25" s="316"/>
      <c r="G25" s="303"/>
      <c r="H25" s="303"/>
    </row>
    <row r="26" spans="1:8" ht="46.5">
      <c r="A26" s="254">
        <v>2</v>
      </c>
      <c r="B26" s="93" t="s">
        <v>50</v>
      </c>
      <c r="C26" s="303">
        <v>20</v>
      </c>
      <c r="D26" s="99" t="s">
        <v>130</v>
      </c>
      <c r="E26" s="317"/>
      <c r="F26" s="316"/>
      <c r="G26" s="303"/>
      <c r="H26" s="303"/>
    </row>
    <row r="27" spans="1:8" ht="234">
      <c r="A27" s="254">
        <v>3</v>
      </c>
      <c r="B27" s="303" t="s">
        <v>51</v>
      </c>
      <c r="C27" s="303">
        <v>20</v>
      </c>
      <c r="D27" s="265" t="s">
        <v>131</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78">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93">
      <c r="A33" s="254">
        <v>9</v>
      </c>
      <c r="B33" s="93" t="s">
        <v>64</v>
      </c>
      <c r="C33" s="303">
        <v>15</v>
      </c>
      <c r="D33" s="340" t="s">
        <v>136</v>
      </c>
      <c r="E33" s="317"/>
      <c r="F33" s="316"/>
      <c r="G33" s="303"/>
      <c r="H33" s="303"/>
    </row>
    <row r="34" spans="1:8" ht="156" thickBot="1">
      <c r="A34" s="254">
        <v>10</v>
      </c>
      <c r="B34" s="93" t="s">
        <v>973</v>
      </c>
      <c r="C34" s="303" t="s">
        <v>32</v>
      </c>
      <c r="D34" s="99" t="s">
        <v>974</v>
      </c>
      <c r="E34" s="318"/>
      <c r="F34" s="316"/>
      <c r="G34" s="303"/>
      <c r="H34" s="93" t="s">
        <v>706</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ht="15.75" thickBot="1"/>
    <row r="38" spans="1:8" ht="21.75" customHeight="1" thickBot="1" thickTop="1">
      <c r="A38" s="79" t="s">
        <v>68</v>
      </c>
      <c r="B38" s="80"/>
      <c r="C38" s="81"/>
      <c r="D38" s="360" t="s">
        <v>116</v>
      </c>
      <c r="E38" s="83"/>
      <c r="F38" s="83"/>
      <c r="G38" s="83"/>
      <c r="H38" s="83"/>
    </row>
    <row r="39" spans="1:8" ht="63" thickBot="1" thickTop="1">
      <c r="A39" s="252" t="s">
        <v>5</v>
      </c>
      <c r="B39" s="252" t="s">
        <v>6</v>
      </c>
      <c r="C39" s="253" t="s">
        <v>7</v>
      </c>
      <c r="D39" s="85" t="s">
        <v>8</v>
      </c>
      <c r="E39" s="86" t="s">
        <v>118</v>
      </c>
      <c r="F39" s="87" t="s">
        <v>119</v>
      </c>
      <c r="G39" s="87" t="s">
        <v>652</v>
      </c>
      <c r="H39" s="302" t="s">
        <v>789</v>
      </c>
    </row>
    <row r="40" spans="1:8" ht="47.25" thickTop="1">
      <c r="A40" s="254">
        <v>1</v>
      </c>
      <c r="B40" s="93" t="s">
        <v>69</v>
      </c>
      <c r="C40" s="93">
        <v>30</v>
      </c>
      <c r="D40" s="99" t="s">
        <v>70</v>
      </c>
      <c r="E40" s="315"/>
      <c r="F40" s="316"/>
      <c r="G40" s="303"/>
      <c r="H40" s="303"/>
    </row>
    <row r="41" spans="1:8" ht="264.75">
      <c r="A41" s="254">
        <v>2</v>
      </c>
      <c r="B41" s="93" t="s">
        <v>71</v>
      </c>
      <c r="C41" s="93">
        <v>20</v>
      </c>
      <c r="D41" s="99" t="s">
        <v>72</v>
      </c>
      <c r="E41" s="317"/>
      <c r="F41" s="316"/>
      <c r="G41" s="303"/>
      <c r="H41" s="303"/>
    </row>
    <row r="42" spans="1:8" ht="186.75">
      <c r="A42" s="254">
        <v>3</v>
      </c>
      <c r="B42" s="93" t="s">
        <v>73</v>
      </c>
      <c r="C42" s="93">
        <v>30</v>
      </c>
      <c r="D42" s="99" t="s">
        <v>74</v>
      </c>
      <c r="E42" s="317"/>
      <c r="F42" s="316"/>
      <c r="G42" s="303"/>
      <c r="H42" s="93" t="s">
        <v>75</v>
      </c>
    </row>
    <row r="43" spans="1:8" ht="62.25">
      <c r="A43" s="254">
        <v>4</v>
      </c>
      <c r="B43" s="93" t="s">
        <v>76</v>
      </c>
      <c r="C43" s="93">
        <v>10</v>
      </c>
      <c r="D43" s="99" t="s">
        <v>137</v>
      </c>
      <c r="E43" s="317"/>
      <c r="F43" s="316"/>
      <c r="G43" s="303"/>
      <c r="H43" s="303"/>
    </row>
    <row r="44" spans="1:8" ht="234">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41" thickBot="1">
      <c r="A46" s="254">
        <v>7</v>
      </c>
      <c r="B46" s="93" t="s">
        <v>82</v>
      </c>
      <c r="C46" s="90" t="s">
        <v>32</v>
      </c>
      <c r="D46" s="99" t="s">
        <v>83</v>
      </c>
      <c r="E46" s="318"/>
      <c r="F46" s="316"/>
      <c r="G46" s="303"/>
      <c r="H46" s="93" t="s">
        <v>706</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50" spans="1:8" ht="21" customHeight="1">
      <c r="A50" s="616" t="s">
        <v>588</v>
      </c>
      <c r="B50" s="616"/>
      <c r="C50" s="616"/>
      <c r="D50" s="616"/>
      <c r="E50" s="616"/>
      <c r="F50" s="616"/>
      <c r="G50" s="616"/>
      <c r="H50" s="616"/>
    </row>
    <row r="51" spans="1:8" ht="63" thickBot="1">
      <c r="A51" s="271" t="s">
        <v>5</v>
      </c>
      <c r="B51" s="271" t="s">
        <v>6</v>
      </c>
      <c r="C51" s="271" t="s">
        <v>7</v>
      </c>
      <c r="D51" s="100" t="s">
        <v>8</v>
      </c>
      <c r="E51" s="86" t="s">
        <v>118</v>
      </c>
      <c r="F51" s="87" t="s">
        <v>119</v>
      </c>
      <c r="G51" s="87" t="s">
        <v>652</v>
      </c>
      <c r="H51" s="302" t="s">
        <v>789</v>
      </c>
    </row>
    <row r="52" spans="1:8" s="343" customFormat="1" ht="231" thickTop="1">
      <c r="A52" s="364">
        <v>1</v>
      </c>
      <c r="B52" s="88" t="s">
        <v>807</v>
      </c>
      <c r="C52" s="364">
        <v>50</v>
      </c>
      <c r="D52" s="386" t="s">
        <v>808</v>
      </c>
      <c r="E52" s="366"/>
      <c r="F52" s="342"/>
      <c r="G52" s="361"/>
      <c r="H52" s="361"/>
    </row>
    <row r="53" spans="1:8" s="343" customFormat="1" ht="317.25">
      <c r="A53" s="364">
        <v>2</v>
      </c>
      <c r="B53" s="88" t="s">
        <v>809</v>
      </c>
      <c r="C53" s="364">
        <v>50</v>
      </c>
      <c r="D53" s="279" t="s">
        <v>810</v>
      </c>
      <c r="E53" s="367"/>
      <c r="F53" s="342"/>
      <c r="G53" s="361"/>
      <c r="H53" s="361"/>
    </row>
    <row r="54" spans="1:8" ht="202.5">
      <c r="A54" s="364">
        <v>3</v>
      </c>
      <c r="B54" s="93" t="s">
        <v>248</v>
      </c>
      <c r="C54" s="364">
        <v>50</v>
      </c>
      <c r="D54" s="99" t="s">
        <v>249</v>
      </c>
      <c r="E54" s="317"/>
      <c r="F54" s="316"/>
      <c r="G54" s="303"/>
      <c r="H54" s="303"/>
    </row>
    <row r="55" spans="1:8" ht="14.25" customHeight="1">
      <c r="A55" s="572" t="s">
        <v>45</v>
      </c>
      <c r="B55" s="572"/>
      <c r="C55" s="572"/>
      <c r="D55" s="572"/>
      <c r="E55" s="96">
        <f>MIN(100,IF($E$52+$E$54&gt;100,100,$E$52+$E$53+$E$54))</f>
        <v>0</v>
      </c>
      <c r="F55" s="96">
        <f>MIN(100,IF($F$52+$F$54&gt;100,100,$F$52+$F$53+$F$54))</f>
        <v>0</v>
      </c>
      <c r="G55" s="90"/>
      <c r="H55" s="90"/>
    </row>
    <row r="56" spans="1:8" ht="13.5" customHeight="1">
      <c r="A56" s="585" t="s">
        <v>86</v>
      </c>
      <c r="B56" s="585"/>
      <c r="C56" s="585"/>
      <c r="D56" s="585"/>
      <c r="E56" s="106">
        <f>$E$55*0.15</f>
        <v>0</v>
      </c>
      <c r="F56" s="106">
        <f>$F$55*0.15</f>
        <v>0</v>
      </c>
      <c r="G56" s="95"/>
      <c r="H56" s="95"/>
    </row>
    <row r="57" spans="1:8" ht="33" customHeight="1">
      <c r="A57" s="586" t="s">
        <v>157</v>
      </c>
      <c r="B57" s="586"/>
      <c r="C57" s="586" t="s">
        <v>158</v>
      </c>
      <c r="D57" s="586"/>
      <c r="E57" s="586" t="s">
        <v>159</v>
      </c>
      <c r="F57" s="586"/>
      <c r="G57" s="586"/>
      <c r="H57" s="586"/>
    </row>
    <row r="58" spans="1:8" ht="14.25" customHeight="1">
      <c r="A58" s="566">
        <f>$E$56/3</f>
        <v>0</v>
      </c>
      <c r="B58" s="566"/>
      <c r="C58" s="566">
        <f>$E$56/3</f>
        <v>0</v>
      </c>
      <c r="D58" s="566"/>
      <c r="E58" s="566">
        <f>$E$56/3</f>
        <v>0</v>
      </c>
      <c r="F58" s="566"/>
      <c r="G58" s="566"/>
      <c r="H58" s="566"/>
    </row>
    <row r="59" spans="1:8" ht="15">
      <c r="A59" s="566">
        <f>$F$56/3</f>
        <v>0</v>
      </c>
      <c r="B59" s="566"/>
      <c r="C59" s="626">
        <f>$F$56/3</f>
        <v>0</v>
      </c>
      <c r="D59" s="626"/>
      <c r="E59" s="626">
        <f>$F$56/3</f>
        <v>0</v>
      </c>
      <c r="F59" s="626"/>
      <c r="G59" s="626"/>
      <c r="H59" s="626"/>
    </row>
    <row r="60" spans="1:8" ht="32.25" customHeight="1" thickBot="1">
      <c r="A60" s="617" t="s">
        <v>787</v>
      </c>
      <c r="B60" s="617"/>
      <c r="C60" s="617"/>
      <c r="D60" s="617"/>
      <c r="E60" s="617"/>
      <c r="F60" s="617"/>
      <c r="G60" s="617"/>
      <c r="H60" s="617"/>
    </row>
    <row r="61" spans="1:8" ht="39" customHeight="1" thickBot="1" thickTop="1">
      <c r="A61" s="79" t="s">
        <v>2</v>
      </c>
      <c r="B61" s="80"/>
      <c r="C61" s="382"/>
      <c r="D61" s="360" t="s">
        <v>733</v>
      </c>
      <c r="E61" s="83"/>
      <c r="F61" s="571" t="s">
        <v>734</v>
      </c>
      <c r="G61" s="571"/>
      <c r="H61" s="84">
        <f>C61+C76+C87</f>
        <v>0</v>
      </c>
    </row>
    <row r="62" spans="1:8" ht="63" thickBot="1" thickTop="1">
      <c r="A62" s="252" t="s">
        <v>5</v>
      </c>
      <c r="B62" s="252" t="s">
        <v>6</v>
      </c>
      <c r="C62" s="253" t="s">
        <v>7</v>
      </c>
      <c r="D62" s="85" t="s">
        <v>8</v>
      </c>
      <c r="E62" s="86" t="s">
        <v>118</v>
      </c>
      <c r="F62" s="87" t="s">
        <v>119</v>
      </c>
      <c r="G62" s="87" t="s">
        <v>652</v>
      </c>
      <c r="H62" s="302" t="s">
        <v>789</v>
      </c>
    </row>
    <row r="63" spans="1:8" ht="63" thickTop="1">
      <c r="A63" s="254">
        <v>1</v>
      </c>
      <c r="B63" s="93" t="s">
        <v>289</v>
      </c>
      <c r="C63" s="254">
        <v>20</v>
      </c>
      <c r="D63" s="383" t="s">
        <v>580</v>
      </c>
      <c r="E63" s="255"/>
      <c r="F63" s="256"/>
      <c r="G63" s="90"/>
      <c r="H63" s="254"/>
    </row>
    <row r="64" spans="1:8" ht="135.75" customHeight="1">
      <c r="A64" s="254">
        <v>2</v>
      </c>
      <c r="B64" s="91" t="s">
        <v>250</v>
      </c>
      <c r="C64" s="254">
        <v>10</v>
      </c>
      <c r="D64" s="92" t="s">
        <v>251</v>
      </c>
      <c r="E64" s="258"/>
      <c r="F64" s="256"/>
      <c r="G64" s="90"/>
      <c r="H64" s="254"/>
    </row>
    <row r="65" spans="1:8" ht="34.5" customHeight="1">
      <c r="A65" s="254">
        <v>3</v>
      </c>
      <c r="B65" s="88" t="s">
        <v>252</v>
      </c>
      <c r="C65" s="254">
        <v>10</v>
      </c>
      <c r="D65" s="383" t="s">
        <v>581</v>
      </c>
      <c r="E65" s="258"/>
      <c r="F65" s="256"/>
      <c r="G65" s="90"/>
      <c r="H65" s="254"/>
    </row>
    <row r="66" spans="1:8" ht="78">
      <c r="A66" s="254">
        <v>4</v>
      </c>
      <c r="B66" s="88" t="s">
        <v>253</v>
      </c>
      <c r="C66" s="254">
        <v>20</v>
      </c>
      <c r="D66" s="92" t="s">
        <v>254</v>
      </c>
      <c r="E66" s="258"/>
      <c r="F66" s="256"/>
      <c r="G66" s="90"/>
      <c r="H66" s="254"/>
    </row>
    <row r="67" spans="1:8" ht="78">
      <c r="A67" s="254">
        <v>5</v>
      </c>
      <c r="B67" s="88" t="s">
        <v>255</v>
      </c>
      <c r="C67" s="254">
        <v>20</v>
      </c>
      <c r="D67" s="92" t="s">
        <v>256</v>
      </c>
      <c r="E67" s="258"/>
      <c r="F67" s="256"/>
      <c r="G67" s="90"/>
      <c r="H67" s="254"/>
    </row>
    <row r="68" spans="1:8" ht="78">
      <c r="A68" s="254">
        <v>6</v>
      </c>
      <c r="B68" s="88" t="s">
        <v>257</v>
      </c>
      <c r="C68" s="254">
        <v>10</v>
      </c>
      <c r="D68" s="92" t="s">
        <v>258</v>
      </c>
      <c r="E68" s="258"/>
      <c r="F68" s="256"/>
      <c r="G68" s="90"/>
      <c r="H68" s="254"/>
    </row>
    <row r="69" spans="1:8" ht="62.25">
      <c r="A69" s="254">
        <v>7</v>
      </c>
      <c r="B69" s="303" t="s">
        <v>259</v>
      </c>
      <c r="C69" s="254">
        <v>10</v>
      </c>
      <c r="D69" s="92" t="s">
        <v>260</v>
      </c>
      <c r="E69" s="258"/>
      <c r="F69" s="256"/>
      <c r="G69" s="90"/>
      <c r="H69" s="254"/>
    </row>
    <row r="70" spans="1:8" ht="62.25">
      <c r="A70" s="254">
        <v>8</v>
      </c>
      <c r="B70" s="312" t="s">
        <v>261</v>
      </c>
      <c r="C70" s="254">
        <v>10</v>
      </c>
      <c r="D70" s="92" t="s">
        <v>262</v>
      </c>
      <c r="E70" s="258"/>
      <c r="F70" s="256"/>
      <c r="G70" s="90"/>
      <c r="H70" s="254"/>
    </row>
    <row r="71" spans="1:8" ht="78">
      <c r="A71" s="254">
        <v>9</v>
      </c>
      <c r="B71" s="88" t="s">
        <v>263</v>
      </c>
      <c r="C71" s="254">
        <v>20</v>
      </c>
      <c r="D71" s="92" t="s">
        <v>264</v>
      </c>
      <c r="E71" s="258"/>
      <c r="F71" s="256"/>
      <c r="G71" s="90"/>
      <c r="H71" s="254"/>
    </row>
    <row r="72" spans="1:8" ht="63" thickBot="1">
      <c r="A72" s="254">
        <v>10</v>
      </c>
      <c r="B72" s="384" t="s">
        <v>162</v>
      </c>
      <c r="C72" s="254">
        <v>20</v>
      </c>
      <c r="D72" s="92" t="s">
        <v>265</v>
      </c>
      <c r="E72" s="264"/>
      <c r="F72" s="256"/>
      <c r="G72" s="90"/>
      <c r="H72" s="254"/>
    </row>
    <row r="73" spans="1:8" ht="14.25" customHeight="1" thickTop="1">
      <c r="A73" s="572" t="s">
        <v>45</v>
      </c>
      <c r="B73" s="572"/>
      <c r="C73" s="572"/>
      <c r="D73" s="572"/>
      <c r="E73" s="96">
        <f>MIN(100,IF($E$63+$E$72&gt;100,100,$E$63+$E$64+$E$65+$E$66+$E$67+$E$68+$E$69+$E$70+$E$71+$E$72))</f>
        <v>0</v>
      </c>
      <c r="F73" s="96">
        <f>MIN(100,IF($F$63+$F$72&gt;100,100,$F$63+$F$64+$F$65+$F$66+$F$67+$F$68+$F$69+$F$70+$F$71+$F$72))</f>
        <v>0</v>
      </c>
      <c r="G73" s="90"/>
      <c r="H73" s="90"/>
    </row>
    <row r="74" spans="1:8" ht="13.5" customHeight="1">
      <c r="A74" s="572" t="s">
        <v>93</v>
      </c>
      <c r="B74" s="572"/>
      <c r="C74" s="572"/>
      <c r="D74" s="572"/>
      <c r="E74" s="98">
        <f>$E$73*$C$61</f>
        <v>0</v>
      </c>
      <c r="F74" s="98">
        <f>$F$73*$C$61</f>
        <v>0</v>
      </c>
      <c r="G74" s="90"/>
      <c r="H74" s="90"/>
    </row>
    <row r="75" ht="15.75" thickBot="1"/>
    <row r="76" spans="1:8" ht="16.5" thickBot="1" thickTop="1">
      <c r="A76" s="79" t="s">
        <v>47</v>
      </c>
      <c r="B76" s="80"/>
      <c r="C76" s="81"/>
      <c r="D76" s="360" t="s">
        <v>733</v>
      </c>
      <c r="E76" s="83"/>
      <c r="F76" s="83"/>
      <c r="G76" s="83"/>
      <c r="H76" s="83"/>
    </row>
    <row r="77" spans="1:8" ht="63" thickBot="1" thickTop="1">
      <c r="A77" s="252" t="s">
        <v>5</v>
      </c>
      <c r="B77" s="252" t="s">
        <v>6</v>
      </c>
      <c r="C77" s="253" t="s">
        <v>7</v>
      </c>
      <c r="D77" s="85" t="s">
        <v>8</v>
      </c>
      <c r="E77" s="86" t="s">
        <v>118</v>
      </c>
      <c r="F77" s="87" t="s">
        <v>119</v>
      </c>
      <c r="G77" s="87" t="s">
        <v>652</v>
      </c>
      <c r="H77" s="302" t="s">
        <v>789</v>
      </c>
    </row>
    <row r="78" spans="1:8" ht="47.25" thickTop="1">
      <c r="A78" s="254">
        <v>1</v>
      </c>
      <c r="B78" s="93" t="s">
        <v>266</v>
      </c>
      <c r="C78" s="303">
        <v>30</v>
      </c>
      <c r="D78" s="99" t="s">
        <v>267</v>
      </c>
      <c r="E78" s="315"/>
      <c r="F78" s="316"/>
      <c r="G78" s="303"/>
      <c r="H78" s="303"/>
    </row>
    <row r="79" spans="1:8" ht="62.25">
      <c r="A79" s="254">
        <v>2</v>
      </c>
      <c r="B79" s="93" t="s">
        <v>268</v>
      </c>
      <c r="C79" s="303">
        <v>30</v>
      </c>
      <c r="D79" s="99" t="s">
        <v>269</v>
      </c>
      <c r="E79" s="317"/>
      <c r="F79" s="316"/>
      <c r="G79" s="303"/>
      <c r="H79" s="303"/>
    </row>
    <row r="80" spans="1:8" ht="93">
      <c r="A80" s="254">
        <v>3</v>
      </c>
      <c r="B80" s="303" t="s">
        <v>811</v>
      </c>
      <c r="C80" s="303">
        <v>30</v>
      </c>
      <c r="D80" s="99" t="s">
        <v>270</v>
      </c>
      <c r="E80" s="317"/>
      <c r="F80" s="316"/>
      <c r="G80" s="303"/>
      <c r="H80" s="303"/>
    </row>
    <row r="81" spans="1:8" ht="46.5">
      <c r="A81" s="254">
        <v>4</v>
      </c>
      <c r="B81" s="93" t="s">
        <v>812</v>
      </c>
      <c r="C81" s="303">
        <v>30</v>
      </c>
      <c r="D81" s="99" t="s">
        <v>271</v>
      </c>
      <c r="E81" s="317"/>
      <c r="F81" s="316"/>
      <c r="G81" s="303"/>
      <c r="H81" s="303"/>
    </row>
    <row r="82" spans="1:8" ht="30.75">
      <c r="A82" s="254">
        <v>5</v>
      </c>
      <c r="B82" s="91" t="s">
        <v>272</v>
      </c>
      <c r="C82" s="303">
        <v>10</v>
      </c>
      <c r="D82" s="385" t="s">
        <v>582</v>
      </c>
      <c r="E82" s="317"/>
      <c r="F82" s="316"/>
      <c r="G82" s="303"/>
      <c r="H82" s="303"/>
    </row>
    <row r="83" spans="1:8" ht="124.5">
      <c r="A83" s="254">
        <v>6</v>
      </c>
      <c r="B83" s="93" t="s">
        <v>273</v>
      </c>
      <c r="C83" s="303">
        <v>20</v>
      </c>
      <c r="D83" s="99" t="s">
        <v>274</v>
      </c>
      <c r="E83" s="317"/>
      <c r="F83" s="316"/>
      <c r="G83" s="303"/>
      <c r="H83" s="303"/>
    </row>
    <row r="84" spans="1:8" ht="14.25" customHeight="1">
      <c r="A84" s="572" t="s">
        <v>45</v>
      </c>
      <c r="B84" s="572"/>
      <c r="C84" s="572"/>
      <c r="D84" s="572"/>
      <c r="E84" s="96">
        <f>MIN(100,IF($E$78+$E$83&gt;100,100,$E$78+$E$79+$E$80+$E$81+$E$82+$E$83))</f>
        <v>0</v>
      </c>
      <c r="F84" s="96">
        <f>MIN(100,IF($F$78+$F$83&gt;100,100,$F$78+$F$79+$F$80+$F$81+$F$82+$F$83))</f>
        <v>0</v>
      </c>
      <c r="G84" s="90"/>
      <c r="H84" s="90"/>
    </row>
    <row r="85" spans="1:8" ht="13.5" customHeight="1">
      <c r="A85" s="572" t="s">
        <v>94</v>
      </c>
      <c r="B85" s="572"/>
      <c r="C85" s="572"/>
      <c r="D85" s="572"/>
      <c r="E85" s="98">
        <f>$E$84*$C$76</f>
        <v>0</v>
      </c>
      <c r="F85" s="98">
        <f>$F$84*$C$76</f>
        <v>0</v>
      </c>
      <c r="G85" s="90"/>
      <c r="H85" s="90"/>
    </row>
    <row r="86" ht="15.75" thickBot="1"/>
    <row r="87" spans="1:8" ht="16.5" thickBot="1" thickTop="1">
      <c r="A87" s="79" t="s">
        <v>68</v>
      </c>
      <c r="B87" s="80"/>
      <c r="C87" s="81"/>
      <c r="D87" s="360" t="s">
        <v>733</v>
      </c>
      <c r="E87" s="83"/>
      <c r="F87" s="83"/>
      <c r="G87" s="83"/>
      <c r="H87" s="83"/>
    </row>
    <row r="88" spans="1:8" ht="110.25" thickBot="1" thickTop="1">
      <c r="A88" s="252" t="s">
        <v>5</v>
      </c>
      <c r="B88" s="252" t="s">
        <v>6</v>
      </c>
      <c r="C88" s="253" t="s">
        <v>7</v>
      </c>
      <c r="D88" s="85" t="s">
        <v>8</v>
      </c>
      <c r="E88" s="86" t="s">
        <v>118</v>
      </c>
      <c r="F88" s="87" t="s">
        <v>119</v>
      </c>
      <c r="G88" s="87" t="s">
        <v>120</v>
      </c>
      <c r="H88" s="87" t="s">
        <v>121</v>
      </c>
    </row>
    <row r="89" spans="1:8" ht="47.25" thickTop="1">
      <c r="A89" s="254">
        <v>1</v>
      </c>
      <c r="B89" s="93" t="s">
        <v>275</v>
      </c>
      <c r="C89" s="303">
        <v>20</v>
      </c>
      <c r="D89" s="99" t="s">
        <v>276</v>
      </c>
      <c r="E89" s="315"/>
      <c r="F89" s="316"/>
      <c r="G89" s="303"/>
      <c r="H89" s="303"/>
    </row>
    <row r="90" spans="1:8" ht="62.25">
      <c r="A90" s="254">
        <v>2</v>
      </c>
      <c r="B90" s="303" t="s">
        <v>166</v>
      </c>
      <c r="C90" s="303">
        <v>30</v>
      </c>
      <c r="D90" s="99" t="s">
        <v>277</v>
      </c>
      <c r="E90" s="317"/>
      <c r="F90" s="316"/>
      <c r="G90" s="303"/>
      <c r="H90" s="303"/>
    </row>
    <row r="91" spans="1:8" ht="32.25" customHeight="1">
      <c r="A91" s="254">
        <v>3</v>
      </c>
      <c r="B91" s="93" t="s">
        <v>278</v>
      </c>
      <c r="C91" s="303">
        <v>10</v>
      </c>
      <c r="D91" s="385" t="s">
        <v>583</v>
      </c>
      <c r="E91" s="317"/>
      <c r="F91" s="316"/>
      <c r="G91" s="303"/>
      <c r="H91" s="303"/>
    </row>
    <row r="92" spans="1:8" ht="46.5">
      <c r="A92" s="254">
        <v>4</v>
      </c>
      <c r="B92" s="93" t="s">
        <v>279</v>
      </c>
      <c r="C92" s="303">
        <v>10</v>
      </c>
      <c r="D92" s="99" t="s">
        <v>280</v>
      </c>
      <c r="E92" s="317"/>
      <c r="F92" s="316"/>
      <c r="G92" s="303"/>
      <c r="H92" s="303"/>
    </row>
    <row r="93" spans="1:8" ht="62.25">
      <c r="A93" s="254">
        <v>5</v>
      </c>
      <c r="B93" s="91" t="s">
        <v>813</v>
      </c>
      <c r="C93" s="303">
        <v>10</v>
      </c>
      <c r="D93" s="99" t="s">
        <v>281</v>
      </c>
      <c r="E93" s="317"/>
      <c r="F93" s="316"/>
      <c r="G93" s="303"/>
      <c r="H93" s="303"/>
    </row>
    <row r="94" spans="1:8" ht="78">
      <c r="A94" s="254">
        <v>6</v>
      </c>
      <c r="B94" s="93" t="s">
        <v>282</v>
      </c>
      <c r="C94" s="303">
        <v>30</v>
      </c>
      <c r="D94" s="99" t="s">
        <v>283</v>
      </c>
      <c r="E94" s="317"/>
      <c r="F94" s="316"/>
      <c r="G94" s="303"/>
      <c r="H94" s="303"/>
    </row>
    <row r="95" spans="1:8" ht="108.75">
      <c r="A95" s="254">
        <v>7</v>
      </c>
      <c r="B95" s="91" t="s">
        <v>814</v>
      </c>
      <c r="C95" s="303">
        <v>20</v>
      </c>
      <c r="D95" s="99" t="s">
        <v>284</v>
      </c>
      <c r="E95" s="317"/>
      <c r="F95" s="316"/>
      <c r="G95" s="303"/>
      <c r="H95" s="303"/>
    </row>
    <row r="96" spans="1:8" ht="187.5" thickBot="1">
      <c r="A96" s="254">
        <v>8</v>
      </c>
      <c r="B96" s="93" t="s">
        <v>285</v>
      </c>
      <c r="C96" s="303">
        <v>20</v>
      </c>
      <c r="D96" s="385" t="s">
        <v>584</v>
      </c>
      <c r="E96" s="318"/>
      <c r="F96" s="316"/>
      <c r="G96" s="303"/>
      <c r="H96" s="303"/>
    </row>
    <row r="97" spans="1:8" ht="14.25" customHeight="1" thickTop="1">
      <c r="A97" s="572" t="s">
        <v>45</v>
      </c>
      <c r="B97" s="572"/>
      <c r="C97" s="572"/>
      <c r="D97" s="572"/>
      <c r="E97" s="96">
        <f>MIN(100,IF($E$89+$E$96&gt;100,100,$E$89+$E$90+$E$91+$E$92+$E$93+$E$94+$E$95+$E$96))</f>
        <v>0</v>
      </c>
      <c r="F97" s="96">
        <f>MIN(100,IF($F$89+$F$96&gt;100,100,$F$89+$F$90+$F$91+$F$92+$F$93+$F$94+$F$95+$F$96))</f>
        <v>0</v>
      </c>
      <c r="G97" s="90"/>
      <c r="H97" s="90"/>
    </row>
    <row r="98" spans="1:8" ht="13.5" customHeight="1">
      <c r="A98" s="572" t="s">
        <v>95</v>
      </c>
      <c r="B98" s="572"/>
      <c r="C98" s="572"/>
      <c r="D98" s="572"/>
      <c r="E98" s="98">
        <f>$E$97*$C$87</f>
        <v>0</v>
      </c>
      <c r="F98" s="98">
        <f>$F$97*$C$87</f>
        <v>0</v>
      </c>
      <c r="G98" s="90"/>
      <c r="H98" s="90"/>
    </row>
    <row r="100" spans="1:8" ht="46.5">
      <c r="A100" s="363" t="s">
        <v>96</v>
      </c>
      <c r="B100" s="363" t="s">
        <v>97</v>
      </c>
      <c r="C100" s="363" t="s">
        <v>98</v>
      </c>
      <c r="D100" s="363" t="s">
        <v>99</v>
      </c>
      <c r="E100" s="593" t="s">
        <v>100</v>
      </c>
      <c r="F100" s="593"/>
      <c r="G100" s="583" t="s">
        <v>101</v>
      </c>
      <c r="H100" s="583"/>
    </row>
    <row r="101" spans="1:8" ht="42.75" customHeight="1">
      <c r="A101" s="90" t="s">
        <v>102</v>
      </c>
      <c r="B101" s="90"/>
      <c r="C101" s="289">
        <f>B101*0.1</f>
        <v>0</v>
      </c>
      <c r="D101" s="365">
        <f>$C101/3</f>
        <v>0</v>
      </c>
      <c r="E101" s="621">
        <f>$C101/3</f>
        <v>0</v>
      </c>
      <c r="F101" s="621"/>
      <c r="G101" s="621">
        <f>$C101/3</f>
        <v>0</v>
      </c>
      <c r="H101" s="621"/>
    </row>
    <row r="103" spans="1:8" ht="42" customHeight="1">
      <c r="A103" s="363" t="s">
        <v>96</v>
      </c>
      <c r="B103" s="363" t="s">
        <v>97</v>
      </c>
      <c r="C103" s="374" t="s">
        <v>103</v>
      </c>
      <c r="D103" s="363" t="s">
        <v>104</v>
      </c>
      <c r="E103" s="593" t="s">
        <v>105</v>
      </c>
      <c r="F103" s="593"/>
      <c r="G103" s="583" t="s">
        <v>106</v>
      </c>
      <c r="H103" s="583"/>
    </row>
    <row r="104" spans="1:8" ht="30.75">
      <c r="A104" s="90" t="s">
        <v>169</v>
      </c>
      <c r="B104" s="90"/>
      <c r="C104" s="289">
        <f>B104*0.05</f>
        <v>0</v>
      </c>
      <c r="D104" s="365">
        <f>$C104/3</f>
        <v>0</v>
      </c>
      <c r="E104" s="621">
        <f>$C104/3</f>
        <v>0</v>
      </c>
      <c r="F104" s="621"/>
      <c r="G104" s="621">
        <f>$C104/3</f>
        <v>0</v>
      </c>
      <c r="H104" s="621"/>
    </row>
    <row r="106" spans="1:8" ht="15">
      <c r="A106" s="624" t="s">
        <v>107</v>
      </c>
      <c r="B106" s="624"/>
      <c r="C106" s="624"/>
      <c r="D106" s="624"/>
      <c r="E106" s="624"/>
      <c r="F106" s="624"/>
      <c r="G106" s="624"/>
      <c r="H106" s="624"/>
    </row>
    <row r="107" spans="1:8" ht="33" customHeight="1">
      <c r="A107" s="590" t="s">
        <v>108</v>
      </c>
      <c r="B107" s="590"/>
      <c r="C107" s="590"/>
      <c r="D107" s="590"/>
      <c r="E107" s="590"/>
      <c r="F107" s="362" t="s">
        <v>9</v>
      </c>
      <c r="G107" s="362" t="s">
        <v>170</v>
      </c>
      <c r="H107" s="362" t="s">
        <v>109</v>
      </c>
    </row>
    <row r="108" spans="1:8" ht="27.75" customHeight="1">
      <c r="A108" s="572" t="s">
        <v>739</v>
      </c>
      <c r="B108" s="572"/>
      <c r="C108" s="572"/>
      <c r="D108" s="572"/>
      <c r="E108" s="572"/>
      <c r="F108" s="298">
        <f>$E$21+$A$58+$E$74+$D$101+$D$104</f>
        <v>0</v>
      </c>
      <c r="G108" s="298">
        <f>$F$21+$A$59+$F$74+$D$101+$D$104</f>
        <v>0</v>
      </c>
      <c r="H108" s="90"/>
    </row>
    <row r="109" spans="1:8" ht="27.75" customHeight="1">
      <c r="A109" s="572" t="s">
        <v>740</v>
      </c>
      <c r="B109" s="572"/>
      <c r="C109" s="572"/>
      <c r="D109" s="572"/>
      <c r="E109" s="572"/>
      <c r="F109" s="298">
        <f>$E$36+$C$58+$E$85+$E$101+$E$104</f>
        <v>0</v>
      </c>
      <c r="G109" s="298">
        <f>$F$36+$C$59+$F$85+$E$101+$E$104</f>
        <v>0</v>
      </c>
      <c r="H109" s="90"/>
    </row>
    <row r="110" spans="1:8" ht="27.75" customHeight="1">
      <c r="A110" s="572" t="s">
        <v>741</v>
      </c>
      <c r="B110" s="572"/>
      <c r="C110" s="572"/>
      <c r="D110" s="572"/>
      <c r="E110" s="572"/>
      <c r="F110" s="298">
        <f>$E$48+$E$58+$E$98+$G$101+$G$104</f>
        <v>0</v>
      </c>
      <c r="G110" s="298">
        <f>$F$48+$E$59+$F$98+$G$101+$G$104</f>
        <v>0</v>
      </c>
      <c r="H110" s="90"/>
    </row>
    <row r="111" spans="1:8" ht="27" customHeight="1">
      <c r="A111" s="572" t="s">
        <v>113</v>
      </c>
      <c r="B111" s="572"/>
      <c r="C111" s="572"/>
      <c r="D111" s="572"/>
      <c r="E111" s="572"/>
      <c r="F111" s="381">
        <f>SUM(F108:F110)</f>
        <v>0</v>
      </c>
      <c r="G111" s="381">
        <f>SUM(G108:G110)</f>
        <v>0</v>
      </c>
      <c r="H111" s="90"/>
    </row>
    <row r="113" s="235" customFormat="1" ht="21">
      <c r="A113" s="235" t="s">
        <v>707</v>
      </c>
    </row>
  </sheetData>
  <sheetProtection/>
  <mergeCells count="46">
    <mergeCell ref="A111:E111"/>
    <mergeCell ref="G100:H100"/>
    <mergeCell ref="E101:F101"/>
    <mergeCell ref="G101:H101"/>
    <mergeCell ref="E103:F103"/>
    <mergeCell ref="G103:H103"/>
    <mergeCell ref="E104:F104"/>
    <mergeCell ref="G104:H104"/>
    <mergeCell ref="E100:F100"/>
    <mergeCell ref="A106:H106"/>
    <mergeCell ref="A107:E107"/>
    <mergeCell ref="A108:E108"/>
    <mergeCell ref="A109:E109"/>
    <mergeCell ref="A110:E110"/>
    <mergeCell ref="A74:D74"/>
    <mergeCell ref="A84:D84"/>
    <mergeCell ref="A85:D85"/>
    <mergeCell ref="A97:D97"/>
    <mergeCell ref="A98:D98"/>
    <mergeCell ref="A73:D73"/>
    <mergeCell ref="A50:H50"/>
    <mergeCell ref="A55:D55"/>
    <mergeCell ref="A56:D56"/>
    <mergeCell ref="A57:B57"/>
    <mergeCell ref="C57:D57"/>
    <mergeCell ref="E57:H57"/>
    <mergeCell ref="A58:B58"/>
    <mergeCell ref="C58:D58"/>
    <mergeCell ref="E58:H58"/>
    <mergeCell ref="A60:H60"/>
    <mergeCell ref="F61:G61"/>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xl/worksheets/sheet9.xml><?xml version="1.0" encoding="utf-8"?>
<worksheet xmlns="http://schemas.openxmlformats.org/spreadsheetml/2006/main" xmlns:r="http://schemas.openxmlformats.org/officeDocument/2006/relationships">
  <sheetPr>
    <tabColor theme="7" tint="0.39998000860214233"/>
  </sheetPr>
  <dimension ref="A1:H110"/>
  <sheetViews>
    <sheetView zoomScale="85" zoomScaleNormal="85" zoomScalePageLayoutView="0" workbookViewId="0" topLeftCell="A10">
      <selection activeCell="D77" sqref="D77"/>
    </sheetView>
  </sheetViews>
  <sheetFormatPr defaultColWidth="10.625" defaultRowHeight="16.5"/>
  <cols>
    <col min="1" max="1" width="12.375" style="312" customWidth="1"/>
    <col min="2" max="2" width="26.875" style="312" customWidth="1"/>
    <col min="3" max="3" width="10.125" style="312" customWidth="1"/>
    <col min="4" max="4" width="58.50390625" style="312" customWidth="1"/>
    <col min="5" max="8" width="7.375" style="312" customWidth="1"/>
    <col min="9" max="9" width="10.625" style="312" customWidth="1"/>
    <col min="10" max="16384" width="10.625" style="312" customWidth="1"/>
  </cols>
  <sheetData>
    <row r="1" spans="1:8" ht="47.25" customHeight="1">
      <c r="A1" s="568" t="s">
        <v>839</v>
      </c>
      <c r="B1" s="569"/>
      <c r="C1" s="569"/>
      <c r="D1" s="569"/>
      <c r="E1" s="569"/>
      <c r="F1" s="569"/>
      <c r="G1" s="569"/>
      <c r="H1" s="569"/>
    </row>
    <row r="2" spans="1:8" ht="21" customHeight="1" thickBot="1">
      <c r="A2" s="570" t="s">
        <v>585</v>
      </c>
      <c r="B2" s="570"/>
      <c r="C2" s="570"/>
      <c r="D2" s="570"/>
      <c r="E2" s="570"/>
      <c r="F2" s="570"/>
      <c r="G2" s="570"/>
      <c r="H2" s="570"/>
    </row>
    <row r="3" spans="1:8" ht="33.75" customHeight="1" thickBot="1" thickTop="1">
      <c r="A3" s="79" t="s">
        <v>2</v>
      </c>
      <c r="B3" s="80"/>
      <c r="C3" s="81"/>
      <c r="D3" s="378" t="s">
        <v>116</v>
      </c>
      <c r="E3" s="83"/>
      <c r="F3" s="571" t="s">
        <v>713</v>
      </c>
      <c r="G3" s="571"/>
      <c r="H3" s="84">
        <f>$C$3+$C$23+$C$38</f>
        <v>0</v>
      </c>
    </row>
    <row r="4" spans="1:8" ht="63" thickBot="1" thickTop="1">
      <c r="A4" s="252" t="s">
        <v>5</v>
      </c>
      <c r="B4" s="252" t="s">
        <v>6</v>
      </c>
      <c r="C4" s="253" t="s">
        <v>7</v>
      </c>
      <c r="D4" s="85" t="s">
        <v>8</v>
      </c>
      <c r="E4" s="86" t="s">
        <v>118</v>
      </c>
      <c r="F4" s="87" t="s">
        <v>119</v>
      </c>
      <c r="G4" s="87" t="s">
        <v>652</v>
      </c>
      <c r="H4" s="302" t="s">
        <v>789</v>
      </c>
    </row>
    <row r="5" spans="1:8" ht="47.25" thickTop="1">
      <c r="A5" s="254">
        <v>1</v>
      </c>
      <c r="B5" s="88" t="s">
        <v>13</v>
      </c>
      <c r="C5" s="254">
        <v>30</v>
      </c>
      <c r="D5" s="89" t="s">
        <v>586</v>
      </c>
      <c r="E5" s="255"/>
      <c r="F5" s="256"/>
      <c r="G5" s="90"/>
      <c r="H5" s="254"/>
    </row>
    <row r="6" spans="1:8" ht="93">
      <c r="A6" s="254">
        <v>2</v>
      </c>
      <c r="B6" s="91" t="s">
        <v>15</v>
      </c>
      <c r="C6" s="254">
        <v>25</v>
      </c>
      <c r="D6" s="92" t="s">
        <v>122</v>
      </c>
      <c r="E6" s="258"/>
      <c r="F6" s="256"/>
      <c r="G6" s="90"/>
      <c r="H6" s="254"/>
    </row>
    <row r="7" spans="1:8" ht="62.25">
      <c r="A7" s="254">
        <v>3</v>
      </c>
      <c r="B7" s="88" t="s">
        <v>17</v>
      </c>
      <c r="C7" s="254">
        <v>20</v>
      </c>
      <c r="D7" s="92" t="s">
        <v>714</v>
      </c>
      <c r="E7" s="258"/>
      <c r="F7" s="256"/>
      <c r="G7" s="90"/>
      <c r="H7" s="254"/>
    </row>
    <row r="8" spans="1:8" ht="125.25" customHeight="1">
      <c r="A8" s="254">
        <v>4</v>
      </c>
      <c r="B8" s="88" t="s">
        <v>19</v>
      </c>
      <c r="C8" s="254">
        <v>30</v>
      </c>
      <c r="D8" s="92" t="s">
        <v>20</v>
      </c>
      <c r="E8" s="258"/>
      <c r="F8" s="256"/>
      <c r="G8" s="90"/>
      <c r="H8" s="254"/>
    </row>
    <row r="9" spans="1:8" ht="62.25">
      <c r="A9" s="254">
        <v>5</v>
      </c>
      <c r="B9" s="88" t="s">
        <v>21</v>
      </c>
      <c r="C9" s="90">
        <v>10</v>
      </c>
      <c r="D9" s="92" t="s">
        <v>201</v>
      </c>
      <c r="E9" s="258"/>
      <c r="F9" s="256"/>
      <c r="G9" s="90"/>
      <c r="H9" s="254"/>
    </row>
    <row r="10" spans="1:8" ht="108.75">
      <c r="A10" s="254">
        <v>6</v>
      </c>
      <c r="B10" s="88" t="s">
        <v>23</v>
      </c>
      <c r="C10" s="254">
        <v>10</v>
      </c>
      <c r="D10" s="92" t="s">
        <v>126</v>
      </c>
      <c r="E10" s="258"/>
      <c r="F10" s="256"/>
      <c r="G10" s="90"/>
      <c r="H10" s="254"/>
    </row>
    <row r="11" spans="1:8" ht="62.25">
      <c r="A11" s="254">
        <v>7</v>
      </c>
      <c r="B11" s="93" t="s">
        <v>25</v>
      </c>
      <c r="C11" s="254">
        <v>5</v>
      </c>
      <c r="D11" s="92" t="s">
        <v>171</v>
      </c>
      <c r="E11" s="258"/>
      <c r="F11" s="256"/>
      <c r="G11" s="90"/>
      <c r="H11" s="254"/>
    </row>
    <row r="12" spans="1:8" ht="62.25">
      <c r="A12" s="254">
        <v>8</v>
      </c>
      <c r="B12" s="88" t="s">
        <v>27</v>
      </c>
      <c r="C12" s="254">
        <v>10</v>
      </c>
      <c r="D12" s="92" t="s">
        <v>715</v>
      </c>
      <c r="E12" s="258"/>
      <c r="F12" s="256"/>
      <c r="G12" s="90"/>
      <c r="H12" s="254"/>
    </row>
    <row r="13" spans="1:8" ht="78">
      <c r="A13" s="254">
        <v>9</v>
      </c>
      <c r="B13" s="88" t="s">
        <v>970</v>
      </c>
      <c r="C13" s="254">
        <v>10</v>
      </c>
      <c r="D13" s="92" t="s">
        <v>286</v>
      </c>
      <c r="E13" s="258"/>
      <c r="F13" s="256"/>
      <c r="G13" s="90"/>
      <c r="H13" s="254"/>
    </row>
    <row r="14" spans="1:8" ht="15" customHeight="1">
      <c r="A14" s="615">
        <v>10</v>
      </c>
      <c r="B14" s="303" t="s">
        <v>31</v>
      </c>
      <c r="C14" s="615" t="s">
        <v>32</v>
      </c>
      <c r="D14" s="94" t="s">
        <v>33</v>
      </c>
      <c r="E14" s="262"/>
      <c r="F14" s="263"/>
      <c r="G14" s="95"/>
      <c r="H14" s="572" t="s">
        <v>876</v>
      </c>
    </row>
    <row r="15" spans="1:8" ht="62.25">
      <c r="A15" s="615"/>
      <c r="B15" s="93" t="s">
        <v>35</v>
      </c>
      <c r="C15" s="615"/>
      <c r="D15" s="94" t="s">
        <v>36</v>
      </c>
      <c r="E15" s="262"/>
      <c r="F15" s="263"/>
      <c r="G15" s="95"/>
      <c r="H15" s="572"/>
    </row>
    <row r="16" spans="1:8" ht="46.5">
      <c r="A16" s="615"/>
      <c r="B16" s="93" t="s">
        <v>37</v>
      </c>
      <c r="C16" s="615"/>
      <c r="D16" s="94" t="s">
        <v>38</v>
      </c>
      <c r="E16" s="262"/>
      <c r="F16" s="263"/>
      <c r="G16" s="95"/>
      <c r="H16" s="572"/>
    </row>
    <row r="17" spans="1:8" ht="30.75">
      <c r="A17" s="615"/>
      <c r="B17" s="93" t="s">
        <v>39</v>
      </c>
      <c r="C17" s="615"/>
      <c r="D17" s="94" t="s">
        <v>40</v>
      </c>
      <c r="E17" s="262"/>
      <c r="F17" s="263"/>
      <c r="G17" s="95"/>
      <c r="H17" s="572"/>
    </row>
    <row r="18" spans="1:8" ht="62.25">
      <c r="A18" s="615"/>
      <c r="B18" s="93" t="s">
        <v>41</v>
      </c>
      <c r="C18" s="615"/>
      <c r="D18" s="94" t="s">
        <v>42</v>
      </c>
      <c r="E18" s="262"/>
      <c r="F18" s="263"/>
      <c r="G18" s="95"/>
      <c r="H18" s="572"/>
    </row>
    <row r="19" spans="1:8" ht="47.25" thickBot="1">
      <c r="A19" s="615"/>
      <c r="B19" s="88" t="s">
        <v>43</v>
      </c>
      <c r="C19" s="615"/>
      <c r="D19" s="94" t="s">
        <v>752</v>
      </c>
      <c r="E19" s="264"/>
      <c r="F19" s="263"/>
      <c r="G19" s="95"/>
      <c r="H19" s="572"/>
    </row>
    <row r="20" spans="1:8" ht="18" customHeight="1" thickTop="1">
      <c r="A20" s="572" t="s">
        <v>45</v>
      </c>
      <c r="B20" s="572"/>
      <c r="C20" s="572"/>
      <c r="D20" s="572"/>
      <c r="E20" s="96">
        <f>MIN(100,IF($E$5+$E$19&gt;100,100,$E$5+$E$6+$E$7+$E$8+$E$9+$E$10+$E$11+$E$12+$E$13+$E$14+$E$15+$E$16+$E$17+$E$18+$E$19))</f>
        <v>0</v>
      </c>
      <c r="F20" s="97">
        <f>MIN(100,IF($F$5+$F$19&gt;100,100,$F$5+$F$6+$F$7+$F$8+$F$9+$F$10+$F$11+$F$12+$F$13+$F$14+$F$15+$F$16+$F$17+$F$18+$F$19))</f>
        <v>0</v>
      </c>
      <c r="G20" s="90"/>
      <c r="H20" s="90"/>
    </row>
    <row r="21" spans="1:8" ht="25.5" customHeight="1">
      <c r="A21" s="572" t="s">
        <v>46</v>
      </c>
      <c r="B21" s="572"/>
      <c r="C21" s="572"/>
      <c r="D21" s="572"/>
      <c r="E21" s="98">
        <f>$E$20*$C$3</f>
        <v>0</v>
      </c>
      <c r="F21" s="98">
        <f>$F$20*$C$3</f>
        <v>0</v>
      </c>
      <c r="G21" s="90"/>
      <c r="H21" s="90"/>
    </row>
    <row r="22" ht="15.75" thickBot="1"/>
    <row r="23" spans="1:8" ht="21" customHeight="1" thickBot="1" thickTop="1">
      <c r="A23" s="79" t="s">
        <v>47</v>
      </c>
      <c r="B23" s="80"/>
      <c r="C23" s="81"/>
      <c r="D23" s="378" t="s">
        <v>116</v>
      </c>
      <c r="E23" s="83"/>
      <c r="F23" s="83"/>
      <c r="G23" s="83"/>
      <c r="H23" s="83"/>
    </row>
    <row r="24" spans="1:8" ht="63" thickBot="1" thickTop="1">
      <c r="A24" s="252" t="s">
        <v>5</v>
      </c>
      <c r="B24" s="252" t="s">
        <v>6</v>
      </c>
      <c r="C24" s="253" t="s">
        <v>7</v>
      </c>
      <c r="D24" s="85" t="s">
        <v>8</v>
      </c>
      <c r="E24" s="86" t="s">
        <v>118</v>
      </c>
      <c r="F24" s="87" t="s">
        <v>119</v>
      </c>
      <c r="G24" s="87" t="s">
        <v>652</v>
      </c>
      <c r="H24" s="302" t="s">
        <v>789</v>
      </c>
    </row>
    <row r="25" spans="1:8" ht="47.25" thickTop="1">
      <c r="A25" s="254">
        <v>1</v>
      </c>
      <c r="B25" s="303" t="s">
        <v>48</v>
      </c>
      <c r="C25" s="303">
        <v>20</v>
      </c>
      <c r="D25" s="99" t="s">
        <v>130</v>
      </c>
      <c r="E25" s="315"/>
      <c r="F25" s="316"/>
      <c r="G25" s="303"/>
      <c r="H25" s="303"/>
    </row>
    <row r="26" spans="1:8" ht="46.5">
      <c r="A26" s="254">
        <v>2</v>
      </c>
      <c r="B26" s="93" t="s">
        <v>50</v>
      </c>
      <c r="C26" s="303">
        <v>20</v>
      </c>
      <c r="D26" s="99" t="s">
        <v>130</v>
      </c>
      <c r="E26" s="317"/>
      <c r="F26" s="316"/>
      <c r="G26" s="303"/>
      <c r="H26" s="303"/>
    </row>
    <row r="27" spans="1:8" ht="276">
      <c r="A27" s="254">
        <v>3</v>
      </c>
      <c r="B27" s="303" t="s">
        <v>51</v>
      </c>
      <c r="C27" s="303">
        <v>20</v>
      </c>
      <c r="D27" s="265" t="s">
        <v>131</v>
      </c>
      <c r="E27" s="317"/>
      <c r="F27" s="316"/>
      <c r="G27" s="303"/>
      <c r="H27" s="303"/>
    </row>
    <row r="28" spans="1:8" ht="171">
      <c r="A28" s="254">
        <v>4</v>
      </c>
      <c r="B28" s="93" t="s">
        <v>53</v>
      </c>
      <c r="C28" s="303">
        <v>20</v>
      </c>
      <c r="D28" s="99" t="s">
        <v>971</v>
      </c>
      <c r="E28" s="317"/>
      <c r="F28" s="316"/>
      <c r="G28" s="303"/>
      <c r="H28" s="303"/>
    </row>
    <row r="29" spans="1:8" ht="46.5">
      <c r="A29" s="254">
        <v>5</v>
      </c>
      <c r="B29" s="303" t="s">
        <v>55</v>
      </c>
      <c r="C29" s="303">
        <v>20</v>
      </c>
      <c r="D29" s="99" t="s">
        <v>132</v>
      </c>
      <c r="E29" s="317"/>
      <c r="F29" s="316"/>
      <c r="G29" s="303"/>
      <c r="H29" s="303"/>
    </row>
    <row r="30" spans="1:8" ht="108.75">
      <c r="A30" s="254">
        <v>6</v>
      </c>
      <c r="B30" s="93" t="s">
        <v>133</v>
      </c>
      <c r="C30" s="303">
        <v>20</v>
      </c>
      <c r="D30" s="99" t="s">
        <v>173</v>
      </c>
      <c r="E30" s="317"/>
      <c r="F30" s="316"/>
      <c r="G30" s="303"/>
      <c r="H30" s="93" t="s">
        <v>59</v>
      </c>
    </row>
    <row r="31" spans="1:8" ht="78">
      <c r="A31" s="254">
        <v>7</v>
      </c>
      <c r="B31" s="93" t="s">
        <v>60</v>
      </c>
      <c r="C31" s="303">
        <v>10</v>
      </c>
      <c r="D31" s="340" t="s">
        <v>135</v>
      </c>
      <c r="E31" s="317"/>
      <c r="F31" s="316"/>
      <c r="G31" s="303"/>
      <c r="H31" s="303"/>
    </row>
    <row r="32" spans="1:8" ht="30.75">
      <c r="A32" s="254">
        <v>8</v>
      </c>
      <c r="B32" s="93" t="s">
        <v>972</v>
      </c>
      <c r="C32" s="303">
        <v>5</v>
      </c>
      <c r="D32" s="340" t="s">
        <v>63</v>
      </c>
      <c r="E32" s="317"/>
      <c r="F32" s="316"/>
      <c r="G32" s="303"/>
      <c r="H32" s="303"/>
    </row>
    <row r="33" spans="1:8" ht="108.75">
      <c r="A33" s="254">
        <v>9</v>
      </c>
      <c r="B33" s="93" t="s">
        <v>64</v>
      </c>
      <c r="C33" s="303">
        <v>15</v>
      </c>
      <c r="D33" s="340" t="s">
        <v>136</v>
      </c>
      <c r="E33" s="317"/>
      <c r="F33" s="316"/>
      <c r="G33" s="303"/>
      <c r="H33" s="303"/>
    </row>
    <row r="34" spans="1:8" ht="187.5" thickBot="1">
      <c r="A34" s="254">
        <v>10</v>
      </c>
      <c r="B34" s="93" t="s">
        <v>973</v>
      </c>
      <c r="C34" s="303" t="s">
        <v>32</v>
      </c>
      <c r="D34" s="99" t="s">
        <v>974</v>
      </c>
      <c r="E34" s="318"/>
      <c r="F34" s="316"/>
      <c r="G34" s="303"/>
      <c r="H34" s="93" t="s">
        <v>706</v>
      </c>
    </row>
    <row r="35" spans="1:8" ht="14.25" customHeight="1" thickTop="1">
      <c r="A35" s="572" t="s">
        <v>45</v>
      </c>
      <c r="B35" s="572"/>
      <c r="C35" s="572"/>
      <c r="D35" s="572"/>
      <c r="E35" s="96">
        <f>MIN(100,IF($E$25+$E$34&gt;100,100,$E$25+$E$26+$E$27+$E$28+$E$29+$E$30+$E$31+$E$32+$E$33+$E$34))</f>
        <v>0</v>
      </c>
      <c r="F35" s="97">
        <f>MIN(100,IF($F$25+$F$34&gt;100,100,$F$25+$F$26+$F$27+$F$28+$F$29+$F$30+$F$31+$F$32+$F$33+$F$34))</f>
        <v>0</v>
      </c>
      <c r="G35" s="90"/>
      <c r="H35" s="90"/>
    </row>
    <row r="36" spans="1:8" ht="13.5" customHeight="1">
      <c r="A36" s="572" t="s">
        <v>67</v>
      </c>
      <c r="B36" s="572"/>
      <c r="C36" s="572"/>
      <c r="D36" s="572"/>
      <c r="E36" s="98">
        <f>$E$35*$C$23</f>
        <v>0</v>
      </c>
      <c r="F36" s="98">
        <f>$F$35*$C$23</f>
        <v>0</v>
      </c>
      <c r="G36" s="90"/>
      <c r="H36" s="90"/>
    </row>
    <row r="37" ht="15.75" thickBot="1"/>
    <row r="38" spans="1:8" ht="16.5" thickBot="1" thickTop="1">
      <c r="A38" s="79" t="s">
        <v>68</v>
      </c>
      <c r="B38" s="80"/>
      <c r="C38" s="81"/>
      <c r="D38" s="378" t="s">
        <v>116</v>
      </c>
      <c r="E38" s="83"/>
      <c r="F38" s="83"/>
      <c r="G38" s="83"/>
      <c r="H38" s="83"/>
    </row>
    <row r="39" spans="1:8" ht="63" thickBot="1" thickTop="1">
      <c r="A39" s="252" t="s">
        <v>5</v>
      </c>
      <c r="B39" s="252" t="s">
        <v>6</v>
      </c>
      <c r="C39" s="253" t="s">
        <v>7</v>
      </c>
      <c r="D39" s="85" t="s">
        <v>8</v>
      </c>
      <c r="E39" s="86" t="s">
        <v>118</v>
      </c>
      <c r="F39" s="87" t="s">
        <v>119</v>
      </c>
      <c r="G39" s="87" t="s">
        <v>652</v>
      </c>
      <c r="H39" s="302" t="s">
        <v>789</v>
      </c>
    </row>
    <row r="40" spans="1:8" ht="57.75" customHeight="1" thickTop="1">
      <c r="A40" s="254">
        <v>1</v>
      </c>
      <c r="B40" s="93" t="s">
        <v>69</v>
      </c>
      <c r="C40" s="93">
        <v>30</v>
      </c>
      <c r="D40" s="99" t="s">
        <v>70</v>
      </c>
      <c r="E40" s="315"/>
      <c r="F40" s="316"/>
      <c r="G40" s="303"/>
      <c r="H40" s="303"/>
    </row>
    <row r="41" spans="1:8" ht="264.75">
      <c r="A41" s="254">
        <v>2</v>
      </c>
      <c r="B41" s="93" t="s">
        <v>71</v>
      </c>
      <c r="C41" s="93">
        <v>20</v>
      </c>
      <c r="D41" s="99" t="s">
        <v>72</v>
      </c>
      <c r="E41" s="317"/>
      <c r="F41" s="316"/>
      <c r="G41" s="303"/>
      <c r="H41" s="303"/>
    </row>
    <row r="42" spans="1:8" ht="186.75">
      <c r="A42" s="254">
        <v>3</v>
      </c>
      <c r="B42" s="93" t="s">
        <v>73</v>
      </c>
      <c r="C42" s="93">
        <v>30</v>
      </c>
      <c r="D42" s="99" t="s">
        <v>74</v>
      </c>
      <c r="E42" s="317"/>
      <c r="F42" s="316"/>
      <c r="G42" s="303"/>
      <c r="H42" s="93" t="s">
        <v>75</v>
      </c>
    </row>
    <row r="43" spans="1:8" ht="62.25">
      <c r="A43" s="254">
        <v>4</v>
      </c>
      <c r="B43" s="93" t="s">
        <v>76</v>
      </c>
      <c r="C43" s="93">
        <v>10</v>
      </c>
      <c r="D43" s="99" t="s">
        <v>137</v>
      </c>
      <c r="E43" s="317"/>
      <c r="F43" s="316"/>
      <c r="G43" s="303"/>
      <c r="H43" s="303"/>
    </row>
    <row r="44" spans="1:8" ht="234">
      <c r="A44" s="254">
        <v>5</v>
      </c>
      <c r="B44" s="93" t="s">
        <v>78</v>
      </c>
      <c r="C44" s="93">
        <v>40</v>
      </c>
      <c r="D44" s="99" t="s">
        <v>79</v>
      </c>
      <c r="E44" s="317"/>
      <c r="F44" s="316"/>
      <c r="G44" s="303"/>
      <c r="H44" s="303"/>
    </row>
    <row r="45" spans="1:8" ht="30.75">
      <c r="A45" s="254">
        <v>6</v>
      </c>
      <c r="B45" s="93" t="s">
        <v>80</v>
      </c>
      <c r="C45" s="93">
        <v>20</v>
      </c>
      <c r="D45" s="99" t="s">
        <v>138</v>
      </c>
      <c r="E45" s="317"/>
      <c r="F45" s="316"/>
      <c r="G45" s="303"/>
      <c r="H45" s="303"/>
    </row>
    <row r="46" spans="1:8" ht="187.5" thickBot="1">
      <c r="A46" s="254">
        <v>7</v>
      </c>
      <c r="B46" s="93" t="s">
        <v>82</v>
      </c>
      <c r="C46" s="90" t="s">
        <v>32</v>
      </c>
      <c r="D46" s="99" t="s">
        <v>83</v>
      </c>
      <c r="E46" s="318"/>
      <c r="F46" s="316"/>
      <c r="G46" s="303"/>
      <c r="H46" s="93" t="s">
        <v>706</v>
      </c>
    </row>
    <row r="47" spans="1:8" ht="14.25" customHeight="1" thickTop="1">
      <c r="A47" s="572" t="s">
        <v>45</v>
      </c>
      <c r="B47" s="572"/>
      <c r="C47" s="572"/>
      <c r="D47" s="572"/>
      <c r="E47" s="96">
        <f>MIN(100,IF($E$40+$E$46&gt;100,100,$E$40+$E$41+$E$42+$E$43+$E$44+$E$45+$E$46))</f>
        <v>0</v>
      </c>
      <c r="F47" s="97">
        <f>MIN(100,IF($F$40+$F$46&gt;100,100,$F$40+$F$41+$F$42+$F$43+$F$44+$F$45+$F$46))</f>
        <v>0</v>
      </c>
      <c r="G47" s="90"/>
      <c r="H47" s="90"/>
    </row>
    <row r="48" spans="1:8" ht="13.5" customHeight="1">
      <c r="A48" s="572" t="s">
        <v>84</v>
      </c>
      <c r="B48" s="572"/>
      <c r="C48" s="572"/>
      <c r="D48" s="572"/>
      <c r="E48" s="98">
        <f>$E$47*$C$38</f>
        <v>0</v>
      </c>
      <c r="F48" s="98">
        <f>$F$47*$C$38</f>
        <v>0</v>
      </c>
      <c r="G48" s="90"/>
      <c r="H48" s="90"/>
    </row>
    <row r="50" spans="1:8" ht="25.5" customHeight="1">
      <c r="A50" s="616" t="s">
        <v>588</v>
      </c>
      <c r="B50" s="616"/>
      <c r="C50" s="616"/>
      <c r="D50" s="616"/>
      <c r="E50" s="616"/>
      <c r="F50" s="616"/>
      <c r="G50" s="616"/>
      <c r="H50" s="616"/>
    </row>
    <row r="51" spans="1:8" ht="65.25" customHeight="1" thickBot="1">
      <c r="A51" s="271" t="s">
        <v>5</v>
      </c>
      <c r="B51" s="271" t="s">
        <v>6</v>
      </c>
      <c r="C51" s="271" t="s">
        <v>7</v>
      </c>
      <c r="D51" s="100" t="s">
        <v>8</v>
      </c>
      <c r="E51" s="86" t="s">
        <v>118</v>
      </c>
      <c r="F51" s="87" t="s">
        <v>119</v>
      </c>
      <c r="G51" s="87" t="s">
        <v>652</v>
      </c>
      <c r="H51" s="302" t="s">
        <v>789</v>
      </c>
    </row>
    <row r="52" spans="1:8" s="343" customFormat="1" ht="207" thickTop="1">
      <c r="A52" s="380">
        <v>1</v>
      </c>
      <c r="B52" s="88" t="s">
        <v>807</v>
      </c>
      <c r="C52" s="380">
        <v>50</v>
      </c>
      <c r="D52" s="279" t="s">
        <v>808</v>
      </c>
      <c r="E52" s="366"/>
      <c r="F52" s="342"/>
      <c r="G52" s="375"/>
      <c r="H52" s="375"/>
    </row>
    <row r="53" spans="1:8" s="343" customFormat="1" ht="317.25">
      <c r="A53" s="380">
        <v>2</v>
      </c>
      <c r="B53" s="88" t="s">
        <v>809</v>
      </c>
      <c r="C53" s="380">
        <v>50</v>
      </c>
      <c r="D53" s="279" t="s">
        <v>810</v>
      </c>
      <c r="E53" s="367"/>
      <c r="F53" s="342"/>
      <c r="G53" s="375"/>
      <c r="H53" s="375"/>
    </row>
    <row r="54" spans="1:8" ht="202.5">
      <c r="A54" s="380">
        <v>3</v>
      </c>
      <c r="B54" s="93" t="s">
        <v>248</v>
      </c>
      <c r="C54" s="380">
        <v>50</v>
      </c>
      <c r="D54" s="99" t="s">
        <v>249</v>
      </c>
      <c r="E54" s="317"/>
      <c r="F54" s="316"/>
      <c r="G54" s="303"/>
      <c r="H54" s="303"/>
    </row>
    <row r="55" spans="1:8" ht="13.5" customHeight="1">
      <c r="A55" s="572" t="s">
        <v>45</v>
      </c>
      <c r="B55" s="572"/>
      <c r="C55" s="572"/>
      <c r="D55" s="572"/>
      <c r="E55" s="96">
        <f>MIN(100,IF($E$52+$E$54&gt;100,100,$E$52+$E$53+$E$54))</f>
        <v>0</v>
      </c>
      <c r="F55" s="96">
        <f>MIN(100,IF($F$52+$F$54&gt;100,100,$F$52+$F$53+$F$54))</f>
        <v>0</v>
      </c>
      <c r="G55" s="90"/>
      <c r="H55" s="90"/>
    </row>
    <row r="56" spans="1:8" ht="13.5" customHeight="1">
      <c r="A56" s="585" t="s">
        <v>86</v>
      </c>
      <c r="B56" s="585"/>
      <c r="C56" s="585"/>
      <c r="D56" s="585"/>
      <c r="E56" s="106">
        <f>$E$55*0.15</f>
        <v>0</v>
      </c>
      <c r="F56" s="106">
        <f>F55*0.15</f>
        <v>0</v>
      </c>
      <c r="G56" s="95"/>
      <c r="H56" s="95"/>
    </row>
    <row r="57" spans="1:8" ht="37.5" customHeight="1">
      <c r="A57" s="586" t="s">
        <v>157</v>
      </c>
      <c r="B57" s="586"/>
      <c r="C57" s="586" t="s">
        <v>158</v>
      </c>
      <c r="D57" s="586"/>
      <c r="E57" s="586" t="s">
        <v>159</v>
      </c>
      <c r="F57" s="586"/>
      <c r="G57" s="586"/>
      <c r="H57" s="586"/>
    </row>
    <row r="58" spans="1:8" ht="13.5" customHeight="1">
      <c r="A58" s="566">
        <f>$E$56/3</f>
        <v>0</v>
      </c>
      <c r="B58" s="566"/>
      <c r="C58" s="566">
        <f>$E$56/3</f>
        <v>0</v>
      </c>
      <c r="D58" s="566"/>
      <c r="E58" s="566">
        <f>$E$56/3</f>
        <v>0</v>
      </c>
      <c r="F58" s="566"/>
      <c r="G58" s="566"/>
      <c r="H58" s="566"/>
    </row>
    <row r="59" spans="1:8" ht="15">
      <c r="A59" s="626">
        <f>$F$56/3</f>
        <v>0</v>
      </c>
      <c r="B59" s="626"/>
      <c r="C59" s="626">
        <f>$F$56/3</f>
        <v>0</v>
      </c>
      <c r="D59" s="626"/>
      <c r="E59" s="626">
        <f>$F$56/3</f>
        <v>0</v>
      </c>
      <c r="F59" s="626"/>
      <c r="G59" s="626"/>
      <c r="H59" s="626"/>
    </row>
    <row r="60" spans="1:8" ht="32.25" customHeight="1" thickBot="1">
      <c r="A60" s="617" t="s">
        <v>787</v>
      </c>
      <c r="B60" s="617"/>
      <c r="C60" s="617"/>
      <c r="D60" s="617"/>
      <c r="E60" s="617"/>
      <c r="F60" s="617"/>
      <c r="G60" s="617"/>
      <c r="H60" s="617"/>
    </row>
    <row r="61" spans="1:8" ht="26.25" customHeight="1" thickBot="1" thickTop="1">
      <c r="A61" s="79" t="s">
        <v>2</v>
      </c>
      <c r="B61" s="80"/>
      <c r="C61" s="81"/>
      <c r="D61" s="378" t="s">
        <v>733</v>
      </c>
      <c r="E61" s="83"/>
      <c r="F61" s="571" t="s">
        <v>734</v>
      </c>
      <c r="G61" s="571"/>
      <c r="H61" s="84">
        <f>C61+C75+C85</f>
        <v>0</v>
      </c>
    </row>
    <row r="62" spans="1:8" ht="63" thickBot="1" thickTop="1">
      <c r="A62" s="252" t="s">
        <v>5</v>
      </c>
      <c r="B62" s="252" t="s">
        <v>6</v>
      </c>
      <c r="C62" s="253" t="s">
        <v>7</v>
      </c>
      <c r="D62" s="85" t="s">
        <v>8</v>
      </c>
      <c r="E62" s="86" t="s">
        <v>118</v>
      </c>
      <c r="F62" s="87" t="s">
        <v>119</v>
      </c>
      <c r="G62" s="87" t="s">
        <v>652</v>
      </c>
      <c r="H62" s="302" t="s">
        <v>789</v>
      </c>
    </row>
    <row r="63" spans="1:8" ht="63" thickTop="1">
      <c r="A63" s="254">
        <v>1</v>
      </c>
      <c r="B63" s="387" t="s">
        <v>287</v>
      </c>
      <c r="C63" s="254">
        <v>10</v>
      </c>
      <c r="D63" s="388" t="s">
        <v>820</v>
      </c>
      <c r="E63" s="255"/>
      <c r="F63" s="256"/>
      <c r="G63" s="90"/>
      <c r="H63" s="254"/>
    </row>
    <row r="64" spans="1:8" ht="32.25" customHeight="1">
      <c r="A64" s="254">
        <v>2</v>
      </c>
      <c r="B64" s="387" t="s">
        <v>162</v>
      </c>
      <c r="C64" s="254">
        <v>10</v>
      </c>
      <c r="D64" s="92" t="s">
        <v>288</v>
      </c>
      <c r="E64" s="258"/>
      <c r="F64" s="256"/>
      <c r="G64" s="90"/>
      <c r="H64" s="254"/>
    </row>
    <row r="65" spans="1:8" ht="62.25">
      <c r="A65" s="254">
        <v>3</v>
      </c>
      <c r="B65" s="387" t="s">
        <v>289</v>
      </c>
      <c r="C65" s="254">
        <v>30</v>
      </c>
      <c r="D65" s="388" t="s">
        <v>821</v>
      </c>
      <c r="E65" s="258"/>
      <c r="F65" s="256"/>
      <c r="G65" s="90"/>
      <c r="H65" s="254"/>
    </row>
    <row r="66" spans="1:8" ht="62.25">
      <c r="A66" s="254">
        <v>4</v>
      </c>
      <c r="B66" s="387" t="s">
        <v>290</v>
      </c>
      <c r="C66" s="254">
        <v>10</v>
      </c>
      <c r="D66" s="388" t="s">
        <v>822</v>
      </c>
      <c r="E66" s="258"/>
      <c r="F66" s="256"/>
      <c r="G66" s="90"/>
      <c r="H66" s="254"/>
    </row>
    <row r="67" spans="1:8" ht="46.5">
      <c r="A67" s="254">
        <v>5</v>
      </c>
      <c r="B67" s="387" t="s">
        <v>291</v>
      </c>
      <c r="C67" s="83">
        <v>10</v>
      </c>
      <c r="D67" s="388" t="s">
        <v>823</v>
      </c>
      <c r="E67" s="258"/>
      <c r="F67" s="256"/>
      <c r="G67" s="90"/>
      <c r="H67" s="254"/>
    </row>
    <row r="68" spans="1:8" ht="78">
      <c r="A68" s="254">
        <v>6</v>
      </c>
      <c r="B68" s="387" t="s">
        <v>282</v>
      </c>
      <c r="C68" s="254">
        <v>20</v>
      </c>
      <c r="D68" s="388" t="s">
        <v>824</v>
      </c>
      <c r="E68" s="258"/>
      <c r="F68" s="256"/>
      <c r="G68" s="90"/>
      <c r="H68" s="254"/>
    </row>
    <row r="69" spans="1:8" ht="108.75">
      <c r="A69" s="254">
        <v>7</v>
      </c>
      <c r="B69" s="387" t="s">
        <v>292</v>
      </c>
      <c r="C69" s="254">
        <v>20</v>
      </c>
      <c r="D69" s="388" t="s">
        <v>825</v>
      </c>
      <c r="E69" s="258"/>
      <c r="F69" s="256"/>
      <c r="G69" s="90"/>
      <c r="H69" s="254"/>
    </row>
    <row r="70" spans="1:8" ht="46.5">
      <c r="A70" s="254">
        <v>8</v>
      </c>
      <c r="B70" s="128" t="s">
        <v>293</v>
      </c>
      <c r="C70" s="254">
        <v>30</v>
      </c>
      <c r="D70" s="388" t="s">
        <v>826</v>
      </c>
      <c r="E70" s="258"/>
      <c r="F70" s="256"/>
      <c r="G70" s="90"/>
      <c r="H70" s="254"/>
    </row>
    <row r="71" spans="1:8" ht="47.25" thickBot="1">
      <c r="A71" s="254">
        <v>9</v>
      </c>
      <c r="B71" s="387" t="s">
        <v>294</v>
      </c>
      <c r="C71" s="254">
        <v>10</v>
      </c>
      <c r="D71" s="388" t="s">
        <v>827</v>
      </c>
      <c r="E71" s="264"/>
      <c r="F71" s="256"/>
      <c r="G71" s="90"/>
      <c r="H71" s="254"/>
    </row>
    <row r="72" spans="1:8" ht="14.25" customHeight="1" thickTop="1">
      <c r="A72" s="572" t="s">
        <v>45</v>
      </c>
      <c r="B72" s="572"/>
      <c r="C72" s="572"/>
      <c r="D72" s="572"/>
      <c r="E72" s="96">
        <f>MIN(100,IF($E$63+$E$71&gt;100,100,$E$63+$E$64+$E$65+$E$66+$E$67+$E$68+$E$69+$E$70+$E$71))</f>
        <v>0</v>
      </c>
      <c r="F72" s="96">
        <f>MIN(100,IF($F$63+$F$71&gt;100,100,$F$63+$F$64+$F$65+$F$66+$F$67+$F$68+$F$69+$F$70+$F$71))</f>
        <v>0</v>
      </c>
      <c r="G72" s="90"/>
      <c r="H72" s="90"/>
    </row>
    <row r="73" spans="1:8" ht="13.5" customHeight="1">
      <c r="A73" s="572" t="s">
        <v>93</v>
      </c>
      <c r="B73" s="572"/>
      <c r="C73" s="572"/>
      <c r="D73" s="572"/>
      <c r="E73" s="98">
        <f>$E$72*$C$61</f>
        <v>0</v>
      </c>
      <c r="F73" s="98">
        <f>$F$72*$C$61</f>
        <v>0</v>
      </c>
      <c r="G73" s="90"/>
      <c r="H73" s="90"/>
    </row>
    <row r="74" ht="15.75" thickBot="1"/>
    <row r="75" spans="1:8" ht="16.5" thickBot="1" thickTop="1">
      <c r="A75" s="79" t="s">
        <v>47</v>
      </c>
      <c r="B75" s="80"/>
      <c r="C75" s="81"/>
      <c r="D75" s="378" t="s">
        <v>733</v>
      </c>
      <c r="E75" s="83"/>
      <c r="F75" s="83"/>
      <c r="G75" s="83"/>
      <c r="H75" s="83"/>
    </row>
    <row r="76" spans="1:8" ht="63" thickBot="1" thickTop="1">
      <c r="A76" s="252" t="s">
        <v>5</v>
      </c>
      <c r="B76" s="252" t="s">
        <v>6</v>
      </c>
      <c r="C76" s="253" t="s">
        <v>7</v>
      </c>
      <c r="D76" s="85" t="s">
        <v>8</v>
      </c>
      <c r="E76" s="86" t="s">
        <v>118</v>
      </c>
      <c r="F76" s="87" t="s">
        <v>119</v>
      </c>
      <c r="G76" s="87" t="s">
        <v>652</v>
      </c>
      <c r="H76" s="302" t="s">
        <v>789</v>
      </c>
    </row>
    <row r="77" spans="1:8" ht="54.75" customHeight="1" thickTop="1">
      <c r="A77" s="254">
        <v>1</v>
      </c>
      <c r="B77" s="93" t="s">
        <v>268</v>
      </c>
      <c r="C77" s="254">
        <v>30</v>
      </c>
      <c r="D77" s="104" t="s">
        <v>828</v>
      </c>
      <c r="E77" s="315"/>
      <c r="F77" s="316"/>
      <c r="G77" s="303"/>
      <c r="H77" s="303"/>
    </row>
    <row r="78" spans="1:8" ht="42" customHeight="1">
      <c r="A78" s="254">
        <v>2</v>
      </c>
      <c r="B78" s="312" t="s">
        <v>295</v>
      </c>
      <c r="C78" s="254">
        <v>50</v>
      </c>
      <c r="D78" s="104" t="s">
        <v>829</v>
      </c>
      <c r="E78" s="317"/>
      <c r="F78" s="316"/>
      <c r="G78" s="303"/>
      <c r="H78" s="303"/>
    </row>
    <row r="79" spans="1:8" ht="93">
      <c r="A79" s="254">
        <v>3</v>
      </c>
      <c r="B79" s="303" t="s">
        <v>296</v>
      </c>
      <c r="C79" s="254">
        <v>40</v>
      </c>
      <c r="D79" s="104" t="s">
        <v>830</v>
      </c>
      <c r="E79" s="317"/>
      <c r="F79" s="316"/>
      <c r="G79" s="303"/>
      <c r="H79" s="303"/>
    </row>
    <row r="80" spans="1:8" ht="78">
      <c r="A80" s="254">
        <v>4</v>
      </c>
      <c r="B80" s="384" t="s">
        <v>816</v>
      </c>
      <c r="C80" s="254">
        <v>20</v>
      </c>
      <c r="D80" s="104" t="s">
        <v>831</v>
      </c>
      <c r="E80" s="317"/>
      <c r="F80" s="316"/>
      <c r="G80" s="303"/>
      <c r="H80" s="303"/>
    </row>
    <row r="81" spans="1:8" ht="108.75">
      <c r="A81" s="254">
        <v>5</v>
      </c>
      <c r="B81" s="387" t="s">
        <v>817</v>
      </c>
      <c r="C81" s="254">
        <v>10</v>
      </c>
      <c r="D81" s="104" t="s">
        <v>832</v>
      </c>
      <c r="E81" s="317"/>
      <c r="F81" s="316"/>
      <c r="G81" s="303"/>
      <c r="H81" s="303"/>
    </row>
    <row r="82" spans="1:8" ht="14.25" customHeight="1">
      <c r="A82" s="572" t="s">
        <v>45</v>
      </c>
      <c r="B82" s="572"/>
      <c r="C82" s="572"/>
      <c r="D82" s="572"/>
      <c r="E82" s="96">
        <f>MIN(100,IF($E$77+$E$81&gt;100,100,$E$77+$E$78+$E$79+$E$80+$E$81))</f>
        <v>0</v>
      </c>
      <c r="F82" s="96">
        <f>MIN(100,IF($F$77+$F$81&gt;100,100,$F$77+$F$78+$F$79+$F$80+$F$81))</f>
        <v>0</v>
      </c>
      <c r="G82" s="90"/>
      <c r="H82" s="90"/>
    </row>
    <row r="83" spans="1:8" ht="13.5" customHeight="1">
      <c r="A83" s="572" t="s">
        <v>94</v>
      </c>
      <c r="B83" s="572"/>
      <c r="C83" s="572"/>
      <c r="D83" s="572"/>
      <c r="E83" s="98">
        <f>$E$82*$C$75</f>
        <v>0</v>
      </c>
      <c r="F83" s="98">
        <f>$F$82*$C$75</f>
        <v>0</v>
      </c>
      <c r="G83" s="90"/>
      <c r="H83" s="90"/>
    </row>
    <row r="84" ht="15.75" thickBot="1"/>
    <row r="85" spans="1:8" ht="16.5" thickBot="1" thickTop="1">
      <c r="A85" s="79" t="s">
        <v>68</v>
      </c>
      <c r="B85" s="80"/>
      <c r="C85" s="81"/>
      <c r="D85" s="378" t="s">
        <v>733</v>
      </c>
      <c r="E85" s="83"/>
      <c r="F85" s="83"/>
      <c r="G85" s="83"/>
      <c r="H85" s="83"/>
    </row>
    <row r="86" spans="1:8" ht="63" thickBot="1" thickTop="1">
      <c r="A86" s="252" t="s">
        <v>5</v>
      </c>
      <c r="B86" s="252" t="s">
        <v>6</v>
      </c>
      <c r="C86" s="253" t="s">
        <v>7</v>
      </c>
      <c r="D86" s="85" t="s">
        <v>8</v>
      </c>
      <c r="E86" s="86" t="s">
        <v>118</v>
      </c>
      <c r="F86" s="87" t="s">
        <v>119</v>
      </c>
      <c r="G86" s="87" t="s">
        <v>652</v>
      </c>
      <c r="H86" s="302" t="s">
        <v>789</v>
      </c>
    </row>
    <row r="87" spans="1:8" ht="47.25" thickTop="1">
      <c r="A87" s="254">
        <v>1</v>
      </c>
      <c r="B87" s="93" t="s">
        <v>275</v>
      </c>
      <c r="C87" s="254">
        <v>20</v>
      </c>
      <c r="D87" s="104" t="s">
        <v>833</v>
      </c>
      <c r="E87" s="315"/>
      <c r="F87" s="316"/>
      <c r="G87" s="303"/>
      <c r="H87" s="303"/>
    </row>
    <row r="88" spans="1:8" ht="62.25">
      <c r="A88" s="254">
        <v>2</v>
      </c>
      <c r="B88" s="312" t="s">
        <v>166</v>
      </c>
      <c r="C88" s="254">
        <v>30</v>
      </c>
      <c r="D88" s="104" t="s">
        <v>834</v>
      </c>
      <c r="E88" s="317"/>
      <c r="F88" s="316"/>
      <c r="G88" s="303"/>
      <c r="H88" s="303"/>
    </row>
    <row r="89" spans="1:8" ht="46.5">
      <c r="A89" s="254">
        <v>3</v>
      </c>
      <c r="B89" s="93" t="s">
        <v>818</v>
      </c>
      <c r="C89" s="254">
        <v>20</v>
      </c>
      <c r="D89" s="104" t="s">
        <v>835</v>
      </c>
      <c r="E89" s="317"/>
      <c r="F89" s="316"/>
      <c r="G89" s="303"/>
      <c r="H89" s="303"/>
    </row>
    <row r="90" spans="1:8" ht="46.5">
      <c r="A90" s="254">
        <v>4</v>
      </c>
      <c r="B90" s="93" t="s">
        <v>279</v>
      </c>
      <c r="C90" s="254">
        <v>10</v>
      </c>
      <c r="D90" s="104" t="s">
        <v>836</v>
      </c>
      <c r="E90" s="317"/>
      <c r="F90" s="316"/>
      <c r="G90" s="303"/>
      <c r="H90" s="303"/>
    </row>
    <row r="91" spans="1:8" ht="93">
      <c r="A91" s="254">
        <v>5</v>
      </c>
      <c r="B91" s="93" t="s">
        <v>819</v>
      </c>
      <c r="C91" s="254">
        <v>30</v>
      </c>
      <c r="D91" s="104" t="s">
        <v>837</v>
      </c>
      <c r="E91" s="317"/>
      <c r="F91" s="316"/>
      <c r="G91" s="303"/>
      <c r="H91" s="303"/>
    </row>
    <row r="92" spans="1:8" ht="46.5">
      <c r="A92" s="254">
        <v>6</v>
      </c>
      <c r="B92" s="93" t="s">
        <v>297</v>
      </c>
      <c r="C92" s="254">
        <v>10</v>
      </c>
      <c r="D92" s="104" t="s">
        <v>838</v>
      </c>
      <c r="E92" s="317"/>
      <c r="F92" s="316"/>
      <c r="G92" s="303"/>
      <c r="H92" s="303"/>
    </row>
    <row r="93" spans="1:8" ht="47.25" thickBot="1">
      <c r="A93" s="254">
        <v>7</v>
      </c>
      <c r="B93" s="93" t="s">
        <v>298</v>
      </c>
      <c r="C93" s="254">
        <v>30</v>
      </c>
      <c r="D93" s="104" t="s">
        <v>838</v>
      </c>
      <c r="E93" s="318"/>
      <c r="F93" s="316"/>
      <c r="G93" s="303"/>
      <c r="H93" s="303"/>
    </row>
    <row r="94" spans="1:8" ht="14.25" customHeight="1" thickTop="1">
      <c r="A94" s="572" t="s">
        <v>45</v>
      </c>
      <c r="B94" s="572"/>
      <c r="C94" s="572"/>
      <c r="D94" s="572"/>
      <c r="E94" s="96">
        <f>MIN(100,IF($E$87+$E$93&gt;100,100,$E$87+$E$88+$E$89+$E$90+$E$91+$E$92+$E$93))</f>
        <v>0</v>
      </c>
      <c r="F94" s="96">
        <f>MIN(100,IF($F$87+$F$93&gt;100,100,$F$87+$F$88+$F$89+$F$90+$F$91+$F$92+$F$93))</f>
        <v>0</v>
      </c>
      <c r="G94" s="90"/>
      <c r="H94" s="90"/>
    </row>
    <row r="95" spans="1:8" ht="13.5" customHeight="1">
      <c r="A95" s="572" t="s">
        <v>95</v>
      </c>
      <c r="B95" s="572"/>
      <c r="C95" s="572"/>
      <c r="D95" s="572"/>
      <c r="E95" s="98">
        <f>$E$94*$C$85</f>
        <v>0</v>
      </c>
      <c r="F95" s="98">
        <f>$F$94*$C$85</f>
        <v>0</v>
      </c>
      <c r="G95" s="90"/>
      <c r="H95" s="90"/>
    </row>
    <row r="97" spans="1:8" ht="46.5" customHeight="1">
      <c r="A97" s="376" t="s">
        <v>96</v>
      </c>
      <c r="B97" s="376" t="s">
        <v>97</v>
      </c>
      <c r="C97" s="376" t="s">
        <v>98</v>
      </c>
      <c r="D97" s="376" t="s">
        <v>99</v>
      </c>
      <c r="E97" s="593" t="s">
        <v>100</v>
      </c>
      <c r="F97" s="593"/>
      <c r="G97" s="583" t="s">
        <v>101</v>
      </c>
      <c r="H97" s="583"/>
    </row>
    <row r="98" spans="1:8" ht="42.75" customHeight="1">
      <c r="A98" s="90" t="s">
        <v>102</v>
      </c>
      <c r="B98" s="90"/>
      <c r="C98" s="289">
        <f>$B$98*0.1</f>
        <v>0</v>
      </c>
      <c r="D98" s="379">
        <f>$C$98/3</f>
        <v>0</v>
      </c>
      <c r="E98" s="621">
        <f>$C$98/3</f>
        <v>0</v>
      </c>
      <c r="F98" s="621"/>
      <c r="G98" s="621">
        <f>$C$98/3</f>
        <v>0</v>
      </c>
      <c r="H98" s="621"/>
    </row>
    <row r="99" ht="15.75" thickBot="1"/>
    <row r="100" spans="1:8" ht="42" customHeight="1" thickBot="1">
      <c r="A100" s="376" t="s">
        <v>96</v>
      </c>
      <c r="B100" s="376" t="s">
        <v>97</v>
      </c>
      <c r="C100" s="389" t="s">
        <v>103</v>
      </c>
      <c r="D100" s="116" t="s">
        <v>104</v>
      </c>
      <c r="E100" s="592" t="s">
        <v>105</v>
      </c>
      <c r="F100" s="592"/>
      <c r="G100" s="583" t="s">
        <v>106</v>
      </c>
      <c r="H100" s="583"/>
    </row>
    <row r="101" spans="1:8" ht="30.75">
      <c r="A101" s="90" t="s">
        <v>169</v>
      </c>
      <c r="B101" s="90"/>
      <c r="C101" s="289">
        <f>$B$101*0.05</f>
        <v>0</v>
      </c>
      <c r="D101" s="379">
        <f>$C$101/3</f>
        <v>0</v>
      </c>
      <c r="E101" s="621">
        <f>$C$101/3</f>
        <v>0</v>
      </c>
      <c r="F101" s="621"/>
      <c r="G101" s="621">
        <f>$C$101/3</f>
        <v>0</v>
      </c>
      <c r="H101" s="621"/>
    </row>
    <row r="103" spans="1:8" ht="15">
      <c r="A103" s="624" t="s">
        <v>107</v>
      </c>
      <c r="B103" s="624"/>
      <c r="C103" s="624"/>
      <c r="D103" s="624"/>
      <c r="E103" s="624"/>
      <c r="F103" s="624"/>
      <c r="G103" s="624"/>
      <c r="H103" s="624"/>
    </row>
    <row r="104" spans="1:8" ht="33" customHeight="1">
      <c r="A104" s="590" t="s">
        <v>108</v>
      </c>
      <c r="B104" s="590"/>
      <c r="C104" s="590"/>
      <c r="D104" s="590"/>
      <c r="E104" s="590"/>
      <c r="F104" s="377" t="s">
        <v>9</v>
      </c>
      <c r="G104" s="377" t="s">
        <v>170</v>
      </c>
      <c r="H104" s="377" t="s">
        <v>109</v>
      </c>
    </row>
    <row r="105" spans="1:8" ht="27.75" customHeight="1">
      <c r="A105" s="572" t="s">
        <v>739</v>
      </c>
      <c r="B105" s="572"/>
      <c r="C105" s="572"/>
      <c r="D105" s="572"/>
      <c r="E105" s="572"/>
      <c r="F105" s="298">
        <f>$E$21+$A$58+$E$73+$D$98+$D$101</f>
        <v>0</v>
      </c>
      <c r="G105" s="397">
        <f>$F$21+$A$59+$F$73+$D$98+$D$101</f>
        <v>0</v>
      </c>
      <c r="H105" s="90"/>
    </row>
    <row r="106" spans="1:8" ht="27.75" customHeight="1">
      <c r="A106" s="572" t="s">
        <v>740</v>
      </c>
      <c r="B106" s="572"/>
      <c r="C106" s="572"/>
      <c r="D106" s="572"/>
      <c r="E106" s="572"/>
      <c r="F106" s="298">
        <f>$E$36+$C$58+$E$83+$E$98+$E$101</f>
        <v>0</v>
      </c>
      <c r="G106" s="397">
        <f>$F$36+$C$59+$F$83+$E$98+$E$101</f>
        <v>0</v>
      </c>
      <c r="H106" s="90"/>
    </row>
    <row r="107" spans="1:8" ht="27.75" customHeight="1">
      <c r="A107" s="572" t="s">
        <v>741</v>
      </c>
      <c r="B107" s="572"/>
      <c r="C107" s="572"/>
      <c r="D107" s="572"/>
      <c r="E107" s="572"/>
      <c r="F107" s="298">
        <f>$E$48+$E$58+$E$95+$G$98+$G$101</f>
        <v>0</v>
      </c>
      <c r="G107" s="397">
        <f>$F$48+$E$59+$F$95+$G$98+$G$101</f>
        <v>0</v>
      </c>
      <c r="H107" s="90"/>
    </row>
    <row r="108" spans="1:8" ht="33.75" customHeight="1">
      <c r="A108" s="572" t="s">
        <v>113</v>
      </c>
      <c r="B108" s="572"/>
      <c r="C108" s="572"/>
      <c r="D108" s="572"/>
      <c r="E108" s="572"/>
      <c r="F108" s="298">
        <f>$F$105+$F$106+$F$107</f>
        <v>0</v>
      </c>
      <c r="G108" s="397">
        <f>SUM(G105:G107)</f>
        <v>0</v>
      </c>
      <c r="H108" s="90"/>
    </row>
    <row r="110" s="235" customFormat="1" ht="21">
      <c r="A110" s="235" t="s">
        <v>707</v>
      </c>
    </row>
  </sheetData>
  <sheetProtection/>
  <mergeCells count="46">
    <mergeCell ref="A108:E108"/>
    <mergeCell ref="G97:H97"/>
    <mergeCell ref="E98:F98"/>
    <mergeCell ref="G98:H98"/>
    <mergeCell ref="E100:F100"/>
    <mergeCell ref="G100:H100"/>
    <mergeCell ref="E101:F101"/>
    <mergeCell ref="G101:H101"/>
    <mergeCell ref="E97:F97"/>
    <mergeCell ref="A103:H103"/>
    <mergeCell ref="A104:E104"/>
    <mergeCell ref="A105:E105"/>
    <mergeCell ref="A106:E106"/>
    <mergeCell ref="A107:E107"/>
    <mergeCell ref="A73:D73"/>
    <mergeCell ref="A82:D82"/>
    <mergeCell ref="A83:D83"/>
    <mergeCell ref="A94:D94"/>
    <mergeCell ref="A95:D95"/>
    <mergeCell ref="A72:D72"/>
    <mergeCell ref="A50:H50"/>
    <mergeCell ref="A55:D55"/>
    <mergeCell ref="A56:D56"/>
    <mergeCell ref="A57:B57"/>
    <mergeCell ref="C57:D57"/>
    <mergeCell ref="E57:H57"/>
    <mergeCell ref="A58:B58"/>
    <mergeCell ref="C58:D58"/>
    <mergeCell ref="E58:H58"/>
    <mergeCell ref="A60:H60"/>
    <mergeCell ref="F61:G61"/>
    <mergeCell ref="A59:B59"/>
    <mergeCell ref="C59:D59"/>
    <mergeCell ref="E59:H59"/>
    <mergeCell ref="A48:D48"/>
    <mergeCell ref="A1:H1"/>
    <mergeCell ref="A2:H2"/>
    <mergeCell ref="F3:G3"/>
    <mergeCell ref="A14:A19"/>
    <mergeCell ref="C14:C19"/>
    <mergeCell ref="H14:H19"/>
    <mergeCell ref="A20:D20"/>
    <mergeCell ref="A21:D21"/>
    <mergeCell ref="A35:D35"/>
    <mergeCell ref="A36:D36"/>
    <mergeCell ref="A47:D47"/>
  </mergeCells>
  <printOptions/>
  <pageMargins left="0.31496062992125984" right="0.31496062992125984" top="0.5118110236220472" bottom="0.4724409448818898" header="0.5118110236220472" footer="0.31496062992125984"/>
  <pageSetup fitToHeight="0" fitToWidth="0" horizontalDpi="600" verticalDpi="600" orientation="landscape" paperSize="9" r:id="rId1"/>
  <headerFooter alignWithMargins="0">
    <oddFooter>&amp;C&amp;"Arial,Regular"&amp;10第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2020-02-04T03:53:01Z</cp:lastPrinted>
  <dcterms:created xsi:type="dcterms:W3CDTF">2017-03-30T00:58:34Z</dcterms:created>
  <dcterms:modified xsi:type="dcterms:W3CDTF">2020-02-07T02:20:54Z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